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C:\Users\Lívia Tavares\Desktop\PMI\CRISTO REDENTOR\"/>
    </mc:Choice>
  </mc:AlternateContent>
  <xr:revisionPtr revIDLastSave="0" documentId="13_ncr:1_{CA3DECCA-8ED4-485A-8205-5D05A3C98B7C}" xr6:coauthVersionLast="43" xr6:coauthVersionMax="47" xr10:uidLastSave="{00000000-0000-0000-0000-000000000000}"/>
  <bookViews>
    <workbookView xWindow="-120" yWindow="-120" windowWidth="20730" windowHeight="11160" tabRatio="976" activeTab="5" xr2:uid="{00000000-000D-0000-FFFF-FFFF00000000}"/>
  </bookViews>
  <sheets>
    <sheet name="ORÇAMENTO PINTURA PMI" sheetId="22" r:id="rId1"/>
    <sheet name="MEMO CAL PINTURA PMI" sheetId="32" r:id="rId2"/>
    <sheet name="COMPOSIÇÕES" sheetId="34" r:id="rId3"/>
    <sheet name="CRONOGRAMA" sheetId="35" r:id="rId4"/>
    <sheet name="BDI" sheetId="5" r:id="rId5"/>
    <sheet name="ENCARGOS SOCIAIS" sheetId="36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\C">#REF!</definedName>
    <definedName name="\D">#REF!</definedName>
    <definedName name="\G">#REF!</definedName>
    <definedName name="\I">#REF!</definedName>
    <definedName name="\M">#REF!</definedName>
    <definedName name="\P">#REF!</definedName>
    <definedName name="\R">#REF!</definedName>
    <definedName name="\Y">#REF!</definedName>
    <definedName name="_">#REF!</definedName>
    <definedName name="__bookmark_1">[1]Sheet1!$B$3</definedName>
    <definedName name="__bookmark_10">[1]Sheet1!$E$226</definedName>
    <definedName name="__bookmark_2">[1]Sheet1!$B$4</definedName>
    <definedName name="__bookmark_3">[1]Sheet1!$B$5</definedName>
    <definedName name="__bookmark_4">[1]Sheet1!$B$6</definedName>
    <definedName name="__bookmark_5">[1]Sheet1!$D$6</definedName>
    <definedName name="__bookmark_7">[1]Sheet1!$I$223</definedName>
    <definedName name="__bookmark_8">[1]Sheet1!$E$224</definedName>
    <definedName name="__bookmark_9">[1]Sheet1!$E$225</definedName>
    <definedName name="_FCCEMED_">#REF!</definedName>
    <definedName name="_Fill" hidden="1">#REF!</definedName>
    <definedName name="_GOTO_D1_">#REF!</definedName>
    <definedName name="_GOTO_E1_">#REF!</definedName>
    <definedName name="_GOTO_N1_">#REF!</definedName>
    <definedName name="_HOME__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POS015Q_AGPQ_">#REF!</definedName>
    <definedName name="_REA1.N10_">#REF!</definedName>
    <definedName name="_Sort" hidden="1">#REF!</definedName>
    <definedName name="_WCS13_">#REF!</definedName>
    <definedName name="_WCS43_">#REF!</definedName>
    <definedName name="_WDCN1.S1_">#REF!</definedName>
    <definedName name="_WGZY_">#REF!</definedName>
    <definedName name="_WICE1_">#REF!</definedName>
    <definedName name="_WIRA1.A8_">#REF!</definedName>
    <definedName name="ACRE" hidden="1">#REF!</definedName>
    <definedName name="ademir" hidden="1">{#N/A,#N/A,FALSE,"Cronograma";#N/A,#N/A,FALSE,"Cronogr. 2"}</definedName>
    <definedName name="ANA">'[2]Refor Out. 2001 - BDI=20% Ajust'!#REF!</definedName>
    <definedName name="_xlnm.Print_Area" localSheetId="4">BDI!$A$1:$N$57</definedName>
    <definedName name="_xlnm.Print_Area" localSheetId="2">COMPOSIÇÕES!$A$1:$F$21</definedName>
    <definedName name="_xlnm.Print_Area" localSheetId="5">'ENCARGOS SOCIAIS'!$A$1:$H$50</definedName>
    <definedName name="_xlnm.Print_Area" localSheetId="1">'MEMO CAL PINTURA PMI'!$A$1:$M$76</definedName>
    <definedName name="_xlnm.Print_Area" localSheetId="0">'ORÇAMENTO PINTURA PMI'!$A$1:$I$25</definedName>
    <definedName name="Ass">[3]COMPOSIÇÃO!#REF!</definedName>
    <definedName name="bdi" localSheetId="5">[4]Orçamento!$H$2</definedName>
    <definedName name="bdi">#REF!</definedName>
    <definedName name="bosta" hidden="1">{#N/A,#N/A,FALSE,"Cronograma";#N/A,#N/A,FALSE,"Cronogr. 2"}</definedName>
    <definedName name="CA´L" hidden="1">{#N/A,#N/A,FALSE,"Cronograma";#N/A,#N/A,FALSE,"Cronogr. 2"}</definedName>
    <definedName name="cbn">[5]Reforma!#REF!</definedName>
    <definedName name="concorrentes" hidden="1">{#N/A,#N/A,FALSE,"Cronograma";#N/A,#N/A,FALSE,"Cronogr. 2"}</definedName>
    <definedName name="DadosGrafico">INDIRECT("$A$"&amp;MATCH(LARGE(#REF!,15),#REF!,0)&amp;":$A$"&amp;MATCH(LARGE(#REF!,1),#REF!,0))</definedName>
    <definedName name="DESCRIÇÃO_DO_ITEM">#REF!</definedName>
    <definedName name="DFGT">[5]Reforma!#REF!</definedName>
    <definedName name="DFT">[5]Reforma!#REF!</definedName>
    <definedName name="e">#REF!</definedName>
    <definedName name="ert">[5]Reforma!#REF!</definedName>
    <definedName name="fgt">[5]Reforma!#REF!</definedName>
    <definedName name="FONTES">#REF!</definedName>
    <definedName name="ghj">[5]Reforma!#REF!</definedName>
    <definedName name="HJU">[5]Reforma!#REF!</definedName>
    <definedName name="JESUS">'[2]Refor Out. 2001 - BDI=20% Ajust'!#REF!</definedName>
    <definedName name="JUG">[5]Reforma!#REF!</definedName>
    <definedName name="mes">OFFSET(#REF!,COUNTA(#REF!)-12,0)</definedName>
    <definedName name="MKJI">[5]Reforma!#REF!</definedName>
    <definedName name="MNK">[5]Reforma!#REF!</definedName>
    <definedName name="NOME1">#REF!</definedName>
    <definedName name="Popular" hidden="1">{#N/A,#N/A,FALSE,"Cronograma";#N/A,#N/A,FALSE,"Cronogr. 2"}</definedName>
    <definedName name="rio" hidden="1">{#N/A,#N/A,FALSE,"Cronograma";#N/A,#N/A,FALSE,"Cronogr. 2"}</definedName>
    <definedName name="SINAPI_AC" hidden="1">#REF!</definedName>
    <definedName name="ss" hidden="1">{#N/A,#N/A,FALSE,"Cronograma";#N/A,#N/A,FALSE,"Cronogr. 2"}</definedName>
    <definedName name="TIPO_BDI">#REF!</definedName>
    <definedName name="TIPO2_BDI">#REF!</definedName>
    <definedName name="_xlnm.Print_Titles" localSheetId="1">'MEMO CAL PINTURA PMI'!$1:$9</definedName>
    <definedName name="_xlnm.Print_Titles" localSheetId="0">'ORÇAMENTO PINTURA PMI'!$1:$8</definedName>
    <definedName name="total" localSheetId="5">[4]Orçamento!$J$87</definedName>
    <definedName name="total">#REF!</definedName>
    <definedName name="TRFE">[5]Reforma!#REF!</definedName>
    <definedName name="tyu">[5]Reforma!#REF!</definedName>
    <definedName name="ujk">[5]Reforma!#REF!</definedName>
    <definedName name="UYT">[5]Reforma!#REF!</definedName>
    <definedName name="valor">OFFSET(#REF!,COUNTA(#REF!)-12,0)</definedName>
    <definedName name="vbg">[5]Reforma!#REF!</definedName>
    <definedName name="wrn.Cronograma." hidden="1">{#N/A,#N/A,FALSE,"Cronograma";#N/A,#N/A,FALSE,"Cronogr. 2"}</definedName>
    <definedName name="wrn.GERAL." hidden="1">{#N/A,#N/A,FALSE,"ET-CAPA";#N/A,#N/A,FALSE,"ET-PAG1";#N/A,#N/A,FALSE,"ET-PAG2";#N/A,#N/A,FALSE,"ET-PAG3";#N/A,#N/A,FALSE,"ET-PAG4";#N/A,#N/A,FALSE,"ET-PAG5"}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xc">[5]Reforma!#REF!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6" i="35" l="1"/>
  <c r="I12" i="22"/>
  <c r="H11" i="22"/>
  <c r="I17" i="22"/>
  <c r="F11" i="34"/>
  <c r="D6" i="32" l="1"/>
  <c r="B13" i="35" l="1"/>
  <c r="E75" i="32"/>
  <c r="L75" i="32" s="1"/>
  <c r="L76" i="32" s="1"/>
  <c r="E70" i="32"/>
  <c r="L70" i="32" s="1"/>
  <c r="L71" i="32" s="1"/>
  <c r="E65" i="32"/>
  <c r="L65" i="32" s="1"/>
  <c r="L66" i="32" s="1"/>
  <c r="E60" i="32"/>
  <c r="L60" i="32" s="1"/>
  <c r="L61" i="32" s="1"/>
  <c r="E55" i="32"/>
  <c r="L55" i="32" s="1"/>
  <c r="L56" i="32" s="1"/>
  <c r="E50" i="32"/>
  <c r="E45" i="32"/>
  <c r="B73" i="32"/>
  <c r="B68" i="32"/>
  <c r="B63" i="32"/>
  <c r="B58" i="32"/>
  <c r="B53" i="32"/>
  <c r="B48" i="32"/>
  <c r="B43" i="32"/>
  <c r="B36" i="32"/>
  <c r="B30" i="32"/>
  <c r="L50" i="32" l="1"/>
  <c r="L51" i="32" s="1"/>
  <c r="L45" i="32"/>
  <c r="L46" i="32" s="1"/>
  <c r="L39" i="32"/>
  <c r="L33" i="32"/>
  <c r="L27" i="32"/>
  <c r="B25" i="32"/>
  <c r="L22" i="32"/>
  <c r="B20" i="32"/>
  <c r="B11" i="35" l="1"/>
  <c r="F12" i="34" l="1"/>
  <c r="F15" i="34" l="1"/>
  <c r="L23" i="32" l="1"/>
  <c r="L40" i="32"/>
  <c r="K23" i="5"/>
  <c r="N37" i="5" s="1"/>
  <c r="L13" i="32" l="1"/>
  <c r="L34" i="32" l="1"/>
  <c r="L28" i="32" l="1"/>
  <c r="L17" i="32" l="1"/>
  <c r="L18" i="32" s="1"/>
  <c r="K50" i="5" l="1"/>
  <c r="K52" i="5" s="1"/>
  <c r="K54" i="5" s="1"/>
  <c r="I6" i="22"/>
  <c r="H24" i="22" l="1"/>
  <c r="I24" i="22" s="1"/>
  <c r="H20" i="22"/>
  <c r="I20" i="22" s="1"/>
  <c r="H18" i="22"/>
  <c r="I18" i="22" s="1"/>
  <c r="H23" i="22"/>
  <c r="I23" i="22" s="1"/>
  <c r="H16" i="22"/>
  <c r="I16" i="22" s="1"/>
  <c r="H21" i="22"/>
  <c r="I21" i="22" s="1"/>
  <c r="H19" i="22"/>
  <c r="I19" i="22" s="1"/>
  <c r="H22" i="22"/>
  <c r="I22" i="22" s="1"/>
  <c r="H15" i="22"/>
  <c r="I15" i="22" s="1"/>
  <c r="H14" i="22"/>
  <c r="I14" i="22" s="1"/>
  <c r="I11" i="22"/>
  <c r="I10" i="22" s="1"/>
  <c r="I25" i="22" s="1"/>
  <c r="H13" i="22"/>
  <c r="I13" i="22" s="1"/>
  <c r="H12" i="22"/>
  <c r="B11" i="32"/>
  <c r="I8" i="22" l="1"/>
  <c r="C14" i="35"/>
  <c r="D14" i="35" s="1"/>
  <c r="C12" i="35"/>
  <c r="D12" i="35" s="1"/>
  <c r="D18" i="35" l="1"/>
</calcChain>
</file>

<file path=xl/sharedStrings.xml><?xml version="1.0" encoding="utf-8"?>
<sst xmlns="http://schemas.openxmlformats.org/spreadsheetml/2006/main" count="312" uniqueCount="131">
  <si>
    <t>DATA:</t>
  </si>
  <si>
    <t>TABELA DE REFERÊNCIA:</t>
  </si>
  <si>
    <t>BDI:</t>
  </si>
  <si>
    <t>QUANT</t>
  </si>
  <si>
    <t>1.0</t>
  </si>
  <si>
    <t>1.1</t>
  </si>
  <si>
    <t>M2</t>
  </si>
  <si>
    <t>DESCRIÇÃO</t>
  </si>
  <si>
    <t>TOTAL</t>
  </si>
  <si>
    <t>1.2</t>
  </si>
  <si>
    <t>1.3</t>
  </si>
  <si>
    <t>ALT.</t>
  </si>
  <si>
    <t>LARG.</t>
  </si>
  <si>
    <t>DESC.</t>
  </si>
  <si>
    <t>QUANTIDADE TOTAL</t>
  </si>
  <si>
    <t>QUADRO DE COMPOSIÇÃO DA TAXA DE BDI</t>
  </si>
  <si>
    <t xml:space="preserve">MODALIDADE DE LICITAÇÃO:  </t>
  </si>
  <si>
    <t>1. CUSTO DIRETO DA OBRA (CD):</t>
  </si>
  <si>
    <t>2. COMPOSIÇÃO DO CUSTO INDIRETO (CI) QUE INCIDE SOBRE OS CUSTOS DIRETOS (CD)</t>
  </si>
  <si>
    <t>DISCRIMINAÇÃO DOS CUSTOS INDIRETOS (CI)</t>
  </si>
  <si>
    <t>PORCENTAGEM (%) ADOTADA</t>
  </si>
  <si>
    <r>
      <t xml:space="preserve">Custo de Administração Central  </t>
    </r>
    <r>
      <rPr>
        <b/>
        <sz val="10"/>
        <rFont val="Arial"/>
        <family val="2"/>
      </rPr>
      <t>(AC)</t>
    </r>
  </si>
  <si>
    <r>
      <t xml:space="preserve">Custo de Seguro </t>
    </r>
    <r>
      <rPr>
        <b/>
        <sz val="10"/>
        <rFont val="Arial"/>
        <family val="2"/>
      </rPr>
      <t>(S)</t>
    </r>
    <r>
      <rPr>
        <sz val="10"/>
        <rFont val="Arial"/>
        <family val="2"/>
      </rPr>
      <t xml:space="preserve"> e Garantia </t>
    </r>
    <r>
      <rPr>
        <b/>
        <sz val="10"/>
        <rFont val="Arial"/>
        <family val="2"/>
      </rPr>
      <t>(G)</t>
    </r>
  </si>
  <si>
    <r>
      <t xml:space="preserve">Custo de Margem de Incerteza do Empreendimento </t>
    </r>
    <r>
      <rPr>
        <b/>
        <sz val="10"/>
        <rFont val="Arial"/>
        <family val="2"/>
      </rPr>
      <t>(R)</t>
    </r>
  </si>
  <si>
    <r>
      <t xml:space="preserve">Despesas Financeiras </t>
    </r>
    <r>
      <rPr>
        <b/>
        <sz val="10"/>
        <rFont val="Arial"/>
        <family val="2"/>
      </rPr>
      <t>(DF)</t>
    </r>
  </si>
  <si>
    <t>3. COMPOSIÇÃO DO CUSTO INDIRETO (CI) QUE INCIDE SOBRE O PREÇO TOTAL DA OBRA (PT)</t>
  </si>
  <si>
    <r>
      <t xml:space="preserve">Custos Tributários - Total </t>
    </r>
    <r>
      <rPr>
        <b/>
        <sz val="10"/>
        <rFont val="Arial"/>
        <family val="2"/>
      </rPr>
      <t>(T)</t>
    </r>
  </si>
  <si>
    <t xml:space="preserve">           PIS</t>
  </si>
  <si>
    <t xml:space="preserve">           CONFINS</t>
  </si>
  <si>
    <t xml:space="preserve">           ISS</t>
  </si>
  <si>
    <t xml:space="preserve">           CPRB</t>
  </si>
  <si>
    <r>
      <t xml:space="preserve">Margem de Contribuição Bruta - Benefício ou Lucro - </t>
    </r>
    <r>
      <rPr>
        <b/>
        <sz val="10"/>
        <rFont val="Arial"/>
        <family val="2"/>
      </rPr>
      <t>(L)</t>
    </r>
  </si>
  <si>
    <t>Fórmula do BDI</t>
  </si>
  <si>
    <t>Onde:</t>
  </si>
  <si>
    <t>AC: Administração Central</t>
  </si>
  <si>
    <r>
      <rPr>
        <b/>
        <i/>
        <sz val="16"/>
        <rFont val="Arial"/>
        <family val="2"/>
      </rPr>
      <t xml:space="preserve">BDI </t>
    </r>
    <r>
      <rPr>
        <b/>
        <i/>
        <sz val="16"/>
        <rFont val="Calibri"/>
        <family val="2"/>
      </rPr>
      <t xml:space="preserve">= </t>
    </r>
    <r>
      <rPr>
        <b/>
        <i/>
        <u/>
        <sz val="16"/>
        <rFont val="Arial"/>
        <family val="2"/>
      </rPr>
      <t xml:space="preserve">(1 + AC + R + S + G)( 1 + DF)(1 + L) </t>
    </r>
    <r>
      <rPr>
        <b/>
        <i/>
        <sz val="16"/>
        <rFont val="Arial"/>
        <family val="2"/>
      </rPr>
      <t xml:space="preserve">   -  1</t>
    </r>
  </si>
  <si>
    <t>R: Corresponde aos Riscos</t>
  </si>
  <si>
    <t>S: taxa representativa de Seguros</t>
  </si>
  <si>
    <t>G: é a taxa que representa o ônus das garantias exigidas em edital;</t>
  </si>
  <si>
    <t>(1 - T)</t>
  </si>
  <si>
    <t>DF: é a taxa representativa das despesas financeiras;</t>
  </si>
  <si>
    <t>L: corresponde ao lucro/remuneração bruta do construtor</t>
  </si>
  <si>
    <t>I: é a taxa representativa dos tributos incidentes sobre o preço de venda (PIS, Cofins, CPRB e ISS).</t>
  </si>
  <si>
    <t>4. TAXA DE BDI:</t>
  </si>
  <si>
    <t xml:space="preserve">5. PREÇO TOTAL DA OBRA COM BDI(PT = CDx(1+BDI/100))  </t>
  </si>
  <si>
    <t xml:space="preserve">MODALIDADE DA LICITAÇÃO: </t>
  </si>
  <si>
    <t xml:space="preserve">ORÇAMENTISTA: </t>
  </si>
  <si>
    <t xml:space="preserve">DATA:  </t>
  </si>
  <si>
    <t>CUSTOS TRIBUTÁRIOS COM MATERIAL</t>
  </si>
  <si>
    <t>TIPO DE IMPOSTO</t>
  </si>
  <si>
    <t>LUCRO PRESUMIDO(%)</t>
  </si>
  <si>
    <t>PIS - Programa de Integração Social</t>
  </si>
  <si>
    <t>COFINS - Finaciamento da Seguridade Social</t>
  </si>
  <si>
    <t>ISS - Imposto sobre Serviço</t>
  </si>
  <si>
    <t xml:space="preserve">SUB-TOTAL </t>
  </si>
  <si>
    <t>CPRB</t>
  </si>
  <si>
    <t>TOTAL GERAL</t>
  </si>
  <si>
    <t>⁽*⁾ A taxa de incidência do ISS pode ser de 2% a 5%. Foi considerada a taxa cobrada pela PREFEITURA MUNICIPAL DE ITAMBÉ, ou seja, 5% sobre a mão-de-obra e considerada essa última 50% do custo total da obra, logo 5% x 50% = 2,5%.</t>
  </si>
  <si>
    <t>H</t>
  </si>
  <si>
    <t>Material</t>
  </si>
  <si>
    <t>SERVENTE COM ENCARGOS COMPLEMENTARES</t>
  </si>
  <si>
    <t>PREFEITURA MUNICIPAL DE ITAMBÉ-PE</t>
  </si>
  <si>
    <t>PLANILHA ORÇAMENTÁRIA</t>
  </si>
  <si>
    <t>DADOS</t>
  </si>
  <si>
    <t>ENC. SOCIAIS:</t>
  </si>
  <si>
    <t>TOTAL (R$):</t>
  </si>
  <si>
    <t>FONTE</t>
  </si>
  <si>
    <t>CÓDIGO</t>
  </si>
  <si>
    <t>ITEM</t>
  </si>
  <si>
    <t>DESCRIÇÃO DO ITEM</t>
  </si>
  <si>
    <t>UNID</t>
  </si>
  <si>
    <t>PREÇO UNITÁRIO S/ BDI</t>
  </si>
  <si>
    <t>PREÇO UNITÁRIO C/ BDI</t>
  </si>
  <si>
    <t>PREÇO TOTAL</t>
  </si>
  <si>
    <t>SINAPI</t>
  </si>
  <si>
    <t xml:space="preserve">TOTAL  </t>
  </si>
  <si>
    <t>APLICAÇÃO MANUAL DE TINTA LÁTEX ACRÍLICA EM PAREDE EXTERNAS DE CASAS, DUAS DEMÃOS. AF_11/2016</t>
  </si>
  <si>
    <t>ALT</t>
  </si>
  <si>
    <t>COMP.</t>
  </si>
  <si>
    <t>ESPESSURA</t>
  </si>
  <si>
    <t>APLICAÇÃO MANUAL DE FUNDO SELADOR ACRÍLICO EM PAREDES EXTERNAS DE CASAS. AF_06/2014</t>
  </si>
  <si>
    <t>PINTURA COM TINTA ALQUÍDICA DE ACABAMENTO (ESMALTE SINTÉTICO BRILHANTE) APLICADA A ROLO OU PINCEL SOBRE SUPERFÍCIES METÁLICAS (EXCETO PERFIL) EXECUTADO EM OBRA (POR DEMÃO). AF_01/2020</t>
  </si>
  <si>
    <t>APLICAÇÃO E LIXAMENTO DE MASSA LÁTEX EM PAREDES, DUAS DEMÃOS. AF_06/2014</t>
  </si>
  <si>
    <t>AREA EXTERNA</t>
  </si>
  <si>
    <t>ESP.</t>
  </si>
  <si>
    <t>1.4</t>
  </si>
  <si>
    <t>1.5</t>
  </si>
  <si>
    <t>COEF.</t>
  </si>
  <si>
    <t>P.UNIT</t>
  </si>
  <si>
    <t>P.TOTAL</t>
  </si>
  <si>
    <t>Mão de obra</t>
  </si>
  <si>
    <t>Equipamento</t>
  </si>
  <si>
    <t>TOTAL (R$)</t>
  </si>
  <si>
    <t>COMPOSIÇÃO 01</t>
  </si>
  <si>
    <t>1.6</t>
  </si>
  <si>
    <t>COMPOSIÇÃO</t>
  </si>
  <si>
    <t>2.0</t>
  </si>
  <si>
    <t>2.1</t>
  </si>
  <si>
    <t>2.2</t>
  </si>
  <si>
    <t>IMPERMEABILIZAÇÃO DE SUPERFÍCIE COM EMULSÃO ASFÁLTICA, 2 DEMÃOS AF_06/2018</t>
  </si>
  <si>
    <t>2.3</t>
  </si>
  <si>
    <t xml:space="preserve"> 1 </t>
  </si>
  <si>
    <t>Porcentagem</t>
  </si>
  <si>
    <t>Custo</t>
  </si>
  <si>
    <t>Porcentagem Acumulado</t>
  </si>
  <si>
    <t>Custo Acumulado</t>
  </si>
  <si>
    <t>QUADRO DE COMPOSIÇÕES UNITÁRIAS</t>
  </si>
  <si>
    <t>CRONOGRAMA FÍSICO-FINANCEIRO</t>
  </si>
  <si>
    <t>COMPOSIÇÃO DO BDI</t>
  </si>
  <si>
    <t>ENCARGOS SOCIAIS</t>
  </si>
  <si>
    <t>ALTURA</t>
  </si>
  <si>
    <t>MEMÓRIA DE CÁLCULO</t>
  </si>
  <si>
    <t>MÊS 01</t>
  </si>
  <si>
    <t>ETAPA</t>
  </si>
  <si>
    <t>SERVIÇO</t>
  </si>
  <si>
    <t>REMOÇÃO DE PINTURA LÁTEX (RASPAGEM E/OU LIXAMENTO E/OU ESCOVAÇÃO)</t>
  </si>
  <si>
    <t xml:space="preserve"> ÁREA TOTAL</t>
  </si>
  <si>
    <t>ÁREA TOTAL</t>
  </si>
  <si>
    <t>PINTURA VERNIZ (INCOLOR) ALQUÍDICO EM MADEIRA, USO INTERNO, 2 DEMÃOS. AF_01/2021</t>
  </si>
  <si>
    <t>MXMÊS</t>
  </si>
  <si>
    <t>2.4</t>
  </si>
  <si>
    <t>2.5</t>
  </si>
  <si>
    <t>2.6</t>
  </si>
  <si>
    <t>2.7</t>
  </si>
  <si>
    <t xml:space="preserve">SINAPI JUNHO DE 2023- NÃO DESONERADO 
</t>
  </si>
  <si>
    <t>LOCACAO DE ANDAIME METALICO TUBULAR DE ENCAIXE, TIPO DE TORRE, CADA PAINEL COM LARGURA DE 1 ATE 1,5 M E ALTURA DE *1,00* M, INCLUINDO DIAGONAL, BARRAS DE
LIGACAO, SAPATAS OU RODIZIOS E DEMAIS ITENS NECESSARIOS A MONTAGEM (NAO INCLUI INSTALACAO)</t>
  </si>
  <si>
    <t xml:space="preserve">OBJETO: SERVIÇO DE CONSERVAÇÃO E PRESERVAÇÃO DO MONUMENTO HISTÓRICO PRIMEIRA LOJA MAÇÔNICA DE ITAMBÉ-PE, LOCALIZADA NA RUA DR. CORREIA LIMA, Nº 27, CENTRO E MONUMENTO DO CRISTO REDENTOR, LOCALIZADO NA PRAÇA MARIA JOSÉ SÁ DE ANDRADE, CENTRO, ITAMBÉ-PE. </t>
  </si>
  <si>
    <t>SECRETARIA DE CULTURA, TURISMO E ESPORTES</t>
  </si>
  <si>
    <t>LOCALIZAÇÃO: ITAMBÉ-PE</t>
  </si>
  <si>
    <t>PINTURA DA PRIMEIRA LOJA MAÇÔNICA, RUA DR. CORREIA LIMA, 27</t>
  </si>
  <si>
    <t>PINTURA DO MONUMENTO DO CRISTO REDENTOR, PRAÇA MARIA JOSÉ SÁ DE ANDRADE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</si>
</sst>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&quot;R$ &quot;#,##0.00_);[Red]\(&quot;R$ &quot;#,##0.00\)"/>
    <numFmt numFmtId="167" formatCode="&quot;R$ &quot;#,##0.00"/>
    <numFmt numFmtId="168" formatCode="_(* #,##0.0000_);_(* \(#,##0.0000\);_(* &quot;-&quot;??_);_(@_)"/>
    <numFmt numFmtId="169" formatCode="&quot;R$ &quot;#,##0.00_);\(&quot;R$ &quot;#,##0.00\)"/>
    <numFmt numFmtId="170" formatCode="00000"/>
    <numFmt numFmtId="171" formatCode="&quot;R$&quot;\ #,##0.00"/>
    <numFmt numFmtId="172" formatCode="###,###,###,###,##0.00"/>
    <numFmt numFmtId="173" formatCode="_(&quot;R$ &quot;* #,##0.00_);_(&quot;R$ &quot;* \(#,##0.00\);_(&quot;R$ &quot;* &quot;-&quot;??_);_(@_)"/>
    <numFmt numFmtId="174" formatCode="#.##000"/>
    <numFmt numFmtId="175" formatCode="\$#,#00"/>
    <numFmt numFmtId="176" formatCode="m\o\n\th\ d\,\ \y\y\y\y"/>
    <numFmt numFmtId="177" formatCode="#,#00"/>
    <numFmt numFmtId="178" formatCode="#,"/>
    <numFmt numFmtId="179" formatCode="%#,#00"/>
    <numFmt numFmtId="180" formatCode="_(* #,##0.00_);_(* \(#,##0.00\);_(* &quot;&quot;??_);_(@_)"/>
    <numFmt numFmtId="181" formatCode="0.0%"/>
    <numFmt numFmtId="182" formatCode="##.##000"/>
    <numFmt numFmtId="183" formatCode="0.0000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</font>
    <font>
      <b/>
      <i/>
      <u/>
      <sz val="16"/>
      <name val="Arial"/>
      <family val="2"/>
    </font>
    <font>
      <b/>
      <i/>
      <sz val="16"/>
      <name val="Arial"/>
      <family val="2"/>
    </font>
    <font>
      <b/>
      <i/>
      <sz val="16"/>
      <name val="Calibri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4"/>
      <color rgb="FF000000"/>
      <name val="Arial"/>
      <family val="2"/>
    </font>
    <font>
      <b/>
      <sz val="13"/>
      <color rgb="FF000000"/>
      <name val="Arial"/>
      <family val="2"/>
    </font>
    <font>
      <b/>
      <sz val="15"/>
      <color rgb="FF000000"/>
      <name val="Arial"/>
      <family val="2"/>
    </font>
    <font>
      <b/>
      <sz val="18"/>
      <color rgb="FF000000"/>
      <name val="Arial"/>
      <family val="2"/>
    </font>
    <font>
      <b/>
      <sz val="12"/>
      <color rgb="FF000000"/>
      <name val="Arial"/>
      <family val="2"/>
    </font>
    <font>
      <sz val="8"/>
      <name val="Calibri"/>
      <family val="2"/>
      <scheme val="minor"/>
    </font>
    <font>
      <sz val="10"/>
      <color indexed="8"/>
      <name val="MS Sans Serif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color indexed="8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53"/>
      <name val="Calibri"/>
      <family val="2"/>
    </font>
    <font>
      <b/>
      <sz val="18"/>
      <color indexed="62"/>
      <name val="Cambria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  <charset val="204"/>
    </font>
    <font>
      <u/>
      <sz val="10"/>
      <color theme="10"/>
      <name val="Arial"/>
      <family val="2"/>
    </font>
    <font>
      <sz val="11"/>
      <name val="Arial"/>
      <family val="1"/>
    </font>
    <font>
      <b/>
      <sz val="10"/>
      <name val="Arial"/>
      <family val="1"/>
    </font>
    <font>
      <b/>
      <sz val="10"/>
      <color rgb="FF000000"/>
      <name val="Arial"/>
      <family val="1"/>
    </font>
    <font>
      <sz val="10"/>
      <color rgb="FF000000"/>
      <name val="Arial"/>
      <family val="1"/>
    </font>
    <font>
      <b/>
      <sz val="10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A6A6A6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  <bgColor indexed="5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5"/>
        <bgColor indexed="2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  <bgColor indexed="43"/>
      </patternFill>
    </fill>
    <fill>
      <patternFill patternType="solid">
        <fgColor rgb="FFFFFFFF"/>
      </patternFill>
    </fill>
    <fill>
      <patternFill patternType="solid">
        <fgColor rgb="FFD8ECF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</fills>
  <borders count="65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4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ck">
        <color rgb="FFFF5500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CCCCCC"/>
      </left>
      <right style="thin">
        <color rgb="FFCCCCCC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CCCCCC"/>
      </right>
      <top style="thin">
        <color rgb="FFCCCCCC"/>
      </top>
      <bottom/>
      <diagonal/>
    </border>
    <border>
      <left/>
      <right style="thin">
        <color rgb="FFCCCCCC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7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169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6" fillId="0" borderId="0"/>
    <xf numFmtId="16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2" fontId="3" fillId="0" borderId="0"/>
    <xf numFmtId="0" fontId="2" fillId="0" borderId="0"/>
    <xf numFmtId="0" fontId="17" fillId="0" borderId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165" fontId="1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31" fillId="0" borderId="0">
      <protection locked="0"/>
    </xf>
    <xf numFmtId="175" fontId="31" fillId="0" borderId="0">
      <protection locked="0"/>
    </xf>
    <xf numFmtId="176" fontId="31" fillId="0" borderId="0">
      <protection locked="0"/>
    </xf>
    <xf numFmtId="177" fontId="31" fillId="0" borderId="0">
      <protection locked="0"/>
    </xf>
    <xf numFmtId="178" fontId="32" fillId="0" borderId="0">
      <protection locked="0"/>
    </xf>
    <xf numFmtId="178" fontId="32" fillId="0" borderId="0"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3" fillId="0" borderId="0"/>
    <xf numFmtId="0" fontId="3" fillId="0" borderId="0"/>
    <xf numFmtId="179" fontId="31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1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9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12" borderId="0" applyNumberFormat="0" applyBorder="0" applyAlignment="0" applyProtection="0"/>
    <xf numFmtId="0" fontId="33" fillId="23" borderId="0" applyNumberFormat="0" applyBorder="0" applyAlignment="0" applyProtection="0"/>
    <xf numFmtId="0" fontId="34" fillId="13" borderId="0" applyNumberFormat="0" applyBorder="0" applyAlignment="0" applyProtection="0"/>
    <xf numFmtId="0" fontId="35" fillId="8" borderId="38" applyNumberFormat="0" applyAlignment="0" applyProtection="0"/>
    <xf numFmtId="0" fontId="36" fillId="14" borderId="39" applyNumberFormat="0" applyAlignment="0" applyProtection="0"/>
    <xf numFmtId="0" fontId="37" fillId="0" borderId="40" applyNumberFormat="0" applyFill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2" borderId="0" applyNumberFormat="0" applyBorder="0" applyAlignment="0" applyProtection="0"/>
    <xf numFmtId="0" fontId="33" fillId="12" borderId="0" applyNumberFormat="0" applyBorder="0" applyAlignment="0" applyProtection="0"/>
    <xf numFmtId="0" fontId="33" fillId="15" borderId="0" applyNumberFormat="0" applyBorder="0" applyAlignment="0" applyProtection="0"/>
    <xf numFmtId="0" fontId="38" fillId="5" borderId="38" applyNumberFormat="0" applyAlignment="0" applyProtection="0"/>
    <xf numFmtId="0" fontId="44" fillId="16" borderId="0" applyNumberFormat="0" applyBorder="0" applyAlignment="0" applyProtection="0"/>
    <xf numFmtId="172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9" fillId="10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41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0" fillId="8" borderId="4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44" applyNumberFormat="0" applyFill="0" applyAlignment="0" applyProtection="0"/>
    <xf numFmtId="0" fontId="46" fillId="0" borderId="43" applyNumberFormat="0" applyFill="0" applyAlignment="0" applyProtection="0"/>
    <xf numFmtId="0" fontId="47" fillId="0" borderId="45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3" fillId="0" borderId="46" applyNumberFormat="0" applyFill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80" fontId="3" fillId="0" borderId="0" applyFont="0" applyFill="0" applyBorder="0" applyAlignment="0" applyProtection="0"/>
    <xf numFmtId="0" fontId="33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18" fillId="31" borderId="0" applyNumberFormat="0" applyBorder="0" applyAlignment="0" applyProtection="0"/>
    <xf numFmtId="0" fontId="18" fillId="34" borderId="0" applyNumberFormat="0" applyBorder="0" applyAlignment="0" applyProtection="0"/>
    <xf numFmtId="0" fontId="33" fillId="32" borderId="0" applyNumberFormat="0" applyBorder="0" applyAlignment="0" applyProtection="0"/>
    <xf numFmtId="0" fontId="33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7" borderId="0" applyNumberFormat="0" applyBorder="0" applyAlignment="0" applyProtection="0"/>
    <xf numFmtId="0" fontId="18" fillId="31" borderId="0" applyNumberFormat="0" applyBorder="0" applyAlignment="0" applyProtection="0"/>
    <xf numFmtId="0" fontId="18" fillId="38" borderId="0" applyNumberFormat="0" applyBorder="0" applyAlignment="0" applyProtection="0"/>
    <xf numFmtId="0" fontId="33" fillId="38" borderId="0" applyNumberFormat="0" applyBorder="0" applyAlignment="0" applyProtection="0"/>
    <xf numFmtId="0" fontId="50" fillId="39" borderId="0" applyNumberFormat="0" applyBorder="0" applyAlignment="0" applyProtection="0"/>
    <xf numFmtId="0" fontId="51" fillId="40" borderId="38" applyNumberFormat="0" applyAlignment="0" applyProtection="0"/>
    <xf numFmtId="0" fontId="3" fillId="0" borderId="0"/>
    <xf numFmtId="0" fontId="36" fillId="33" borderId="39" applyNumberFormat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3" fillId="0" borderId="0" applyFont="0" applyFill="0" applyBorder="0" applyAlignment="0" applyProtection="0"/>
    <xf numFmtId="0" fontId="34" fillId="34" borderId="0" applyNumberFormat="0" applyBorder="0" applyAlignment="0" applyProtection="0"/>
    <xf numFmtId="0" fontId="52" fillId="0" borderId="47" applyNumberFormat="0" applyFill="0" applyAlignment="0" applyProtection="0"/>
    <xf numFmtId="0" fontId="53" fillId="0" borderId="43" applyNumberFormat="0" applyFill="0" applyAlignment="0" applyProtection="0"/>
    <xf numFmtId="0" fontId="54" fillId="0" borderId="48" applyNumberFormat="0" applyFill="0" applyAlignment="0" applyProtection="0"/>
    <xf numFmtId="0" fontId="54" fillId="0" borderId="0" applyNumberFormat="0" applyFill="0" applyBorder="0" applyAlignment="0" applyProtection="0"/>
    <xf numFmtId="0" fontId="38" fillId="38" borderId="38" applyNumberFormat="0" applyAlignment="0" applyProtection="0"/>
    <xf numFmtId="0" fontId="55" fillId="0" borderId="40" applyNumberFormat="0" applyFill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9" fillId="44" borderId="0" applyNumberFormat="0" applyBorder="0" applyAlignment="0" applyProtection="0"/>
    <xf numFmtId="0" fontId="3" fillId="0" borderId="0"/>
    <xf numFmtId="0" fontId="3" fillId="31" borderId="41" applyNumberFormat="0" applyFont="0" applyAlignment="0" applyProtection="0"/>
    <xf numFmtId="0" fontId="40" fillId="40" borderId="4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57" fillId="0" borderId="0"/>
    <xf numFmtId="0" fontId="49" fillId="0" borderId="0" applyNumberFormat="0" applyFill="0" applyBorder="0" applyAlignment="0" applyProtection="0"/>
    <xf numFmtId="0" fontId="51" fillId="40" borderId="38" applyNumberFormat="0" applyAlignment="0" applyProtection="0"/>
    <xf numFmtId="0" fontId="35" fillId="8" borderId="3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" borderId="38" applyNumberFormat="0" applyAlignment="0" applyProtection="0"/>
    <xf numFmtId="0" fontId="38" fillId="38" borderId="38" applyNumberFormat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3" fillId="6" borderId="41" applyNumberFormat="0" applyFont="0" applyAlignment="0" applyProtection="0"/>
    <xf numFmtId="0" fontId="3" fillId="31" borderId="41" applyNumberFormat="0" applyFont="0" applyAlignment="0" applyProtection="0"/>
    <xf numFmtId="0" fontId="40" fillId="40" borderId="4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8" borderId="42" applyNumberFormat="0" applyAlignment="0" applyProtection="0"/>
    <xf numFmtId="43" fontId="2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3" fillId="0" borderId="4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8" fillId="0" borderId="0"/>
    <xf numFmtId="43" fontId="3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5" fillId="8" borderId="38" applyNumberFormat="0" applyAlignment="0" applyProtection="0"/>
    <xf numFmtId="0" fontId="38" fillId="5" borderId="38" applyNumberFormat="0" applyAlignment="0" applyProtection="0"/>
    <xf numFmtId="44" fontId="3" fillId="0" borderId="0" applyFont="0" applyFill="0" applyBorder="0" applyAlignment="0" applyProtection="0"/>
    <xf numFmtId="0" fontId="3" fillId="6" borderId="41" applyNumberFormat="0" applyFont="0" applyAlignment="0" applyProtection="0"/>
    <xf numFmtId="0" fontId="40" fillId="8" borderId="4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0" borderId="46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1" fillId="40" borderId="38" applyNumberFormat="0" applyAlignment="0" applyProtection="0"/>
    <xf numFmtId="0" fontId="38" fillId="38" borderId="38" applyNumberFormat="0" applyAlignment="0" applyProtection="0"/>
    <xf numFmtId="0" fontId="3" fillId="31" borderId="41" applyNumberFormat="0" applyFont="0" applyAlignment="0" applyProtection="0"/>
    <xf numFmtId="0" fontId="40" fillId="40" borderId="4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1" fillId="40" borderId="38" applyNumberFormat="0" applyAlignment="0" applyProtection="0"/>
    <xf numFmtId="0" fontId="35" fillId="8" borderId="3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" borderId="38" applyNumberFormat="0" applyAlignment="0" applyProtection="0"/>
    <xf numFmtId="0" fontId="38" fillId="38" borderId="38" applyNumberFormat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6" borderId="41" applyNumberFormat="0" applyFont="0" applyAlignment="0" applyProtection="0"/>
    <xf numFmtId="0" fontId="3" fillId="31" borderId="41" applyNumberFormat="0" applyFont="0" applyAlignment="0" applyProtection="0"/>
    <xf numFmtId="0" fontId="40" fillId="40" borderId="42" applyNumberFormat="0" applyAlignment="0" applyProtection="0"/>
    <xf numFmtId="0" fontId="40" fillId="8" borderId="42" applyNumberFormat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3" fillId="0" borderId="4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9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0" fillId="0" borderId="0"/>
    <xf numFmtId="9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3" fillId="0" borderId="0"/>
  </cellStyleXfs>
  <cellXfs count="288">
    <xf numFmtId="0" fontId="0" fillId="0" borderId="0" xfId="0"/>
    <xf numFmtId="0" fontId="3" fillId="0" borderId="0" xfId="9"/>
    <xf numFmtId="0" fontId="3" fillId="0" borderId="0" xfId="4"/>
    <xf numFmtId="0" fontId="4" fillId="0" borderId="1" xfId="4" applyFont="1" applyBorder="1" applyAlignment="1">
      <alignment vertical="center"/>
    </xf>
    <xf numFmtId="0" fontId="3" fillId="0" borderId="0" xfId="4" applyAlignment="1">
      <alignment vertical="center"/>
    </xf>
    <xf numFmtId="0" fontId="3" fillId="0" borderId="2" xfId="4" applyBorder="1" applyAlignment="1">
      <alignment vertical="center"/>
    </xf>
    <xf numFmtId="10" fontId="3" fillId="0" borderId="0" xfId="10" applyNumberFormat="1"/>
    <xf numFmtId="165" fontId="8" fillId="0" borderId="0" xfId="5" applyFont="1" applyFill="1" applyBorder="1"/>
    <xf numFmtId="165" fontId="8" fillId="0" borderId="0" xfId="5" applyFont="1" applyFill="1" applyBorder="1" applyAlignment="1">
      <alignment horizontal="center"/>
    </xf>
    <xf numFmtId="0" fontId="3" fillId="0" borderId="0" xfId="10"/>
    <xf numFmtId="165" fontId="3" fillId="0" borderId="0" xfId="9" applyNumberFormat="1"/>
    <xf numFmtId="0" fontId="13" fillId="0" borderId="0" xfId="0" applyFont="1"/>
    <xf numFmtId="10" fontId="12" fillId="0" borderId="16" xfId="4" applyNumberFormat="1" applyFont="1" applyBorder="1" applyAlignment="1">
      <alignment vertical="center"/>
    </xf>
    <xf numFmtId="10" fontId="12" fillId="0" borderId="29" xfId="4" applyNumberFormat="1" applyFont="1" applyBorder="1" applyAlignment="1">
      <alignment vertical="center"/>
    </xf>
    <xf numFmtId="165" fontId="14" fillId="0" borderId="0" xfId="9" applyNumberFormat="1" applyFont="1"/>
    <xf numFmtId="0" fontId="3" fillId="0" borderId="8" xfId="4" applyBorder="1" applyAlignment="1">
      <alignment vertical="center"/>
    </xf>
    <xf numFmtId="0" fontId="3" fillId="0" borderId="9" xfId="4" applyBorder="1" applyAlignment="1">
      <alignment vertical="center"/>
    </xf>
    <xf numFmtId="0" fontId="3" fillId="0" borderId="7" xfId="4" applyBorder="1" applyAlignment="1">
      <alignment vertical="center"/>
    </xf>
    <xf numFmtId="0" fontId="3" fillId="0" borderId="34" xfId="4" applyBorder="1" applyAlignment="1">
      <alignment vertical="center"/>
    </xf>
    <xf numFmtId="43" fontId="3" fillId="0" borderId="0" xfId="9" applyNumberFormat="1"/>
    <xf numFmtId="0" fontId="3" fillId="0" borderId="33" xfId="4" applyBorder="1" applyAlignment="1">
      <alignment vertical="center"/>
    </xf>
    <xf numFmtId="0" fontId="3" fillId="0" borderId="13" xfId="4" applyBorder="1" applyAlignment="1">
      <alignment vertical="center"/>
    </xf>
    <xf numFmtId="0" fontId="3" fillId="0" borderId="14" xfId="4" applyBorder="1" applyAlignment="1">
      <alignment vertical="center"/>
    </xf>
    <xf numFmtId="0" fontId="3" fillId="0" borderId="12" xfId="4" applyBorder="1" applyAlignment="1">
      <alignment vertical="center"/>
    </xf>
    <xf numFmtId="0" fontId="3" fillId="0" borderId="35" xfId="4" applyBorder="1" applyAlignment="1">
      <alignment vertical="center"/>
    </xf>
    <xf numFmtId="0" fontId="3" fillId="0" borderId="1" xfId="4" applyBorder="1" applyAlignment="1">
      <alignment horizontal="left" vertical="center"/>
    </xf>
    <xf numFmtId="0" fontId="3" fillId="0" borderId="0" xfId="4" applyAlignment="1">
      <alignment horizontal="left" vertical="center"/>
    </xf>
    <xf numFmtId="0" fontId="3" fillId="0" borderId="11" xfId="4" applyBorder="1" applyAlignment="1">
      <alignment vertical="center"/>
    </xf>
    <xf numFmtId="0" fontId="3" fillId="0" borderId="10" xfId="4" applyBorder="1" applyAlignment="1">
      <alignment vertical="center"/>
    </xf>
    <xf numFmtId="0" fontId="3" fillId="0" borderId="1" xfId="4" applyBorder="1"/>
    <xf numFmtId="0" fontId="3" fillId="0" borderId="2" xfId="4" applyBorder="1"/>
    <xf numFmtId="168" fontId="8" fillId="0" borderId="0" xfId="5" applyNumberFormat="1" applyFont="1" applyFill="1" applyBorder="1"/>
    <xf numFmtId="0" fontId="4" fillId="0" borderId="0" xfId="4" applyFont="1"/>
    <xf numFmtId="0" fontId="4" fillId="0" borderId="0" xfId="9" applyFont="1"/>
    <xf numFmtId="10" fontId="3" fillId="0" borderId="0" xfId="9" applyNumberFormat="1"/>
    <xf numFmtId="165" fontId="14" fillId="0" borderId="0" xfId="5" applyFont="1" applyFill="1" applyBorder="1"/>
    <xf numFmtId="0" fontId="0" fillId="0" borderId="0" xfId="0" applyAlignment="1">
      <alignment wrapText="1"/>
    </xf>
    <xf numFmtId="0" fontId="20" fillId="3" borderId="0" xfId="0" applyFont="1" applyFill="1"/>
    <xf numFmtId="0" fontId="21" fillId="3" borderId="0" xfId="0" applyFont="1" applyFill="1" applyAlignment="1">
      <alignment horizontal="center" vertical="center"/>
    </xf>
    <xf numFmtId="0" fontId="0" fillId="3" borderId="0" xfId="0" applyFill="1"/>
    <xf numFmtId="0" fontId="0" fillId="4" borderId="0" xfId="0" applyFill="1"/>
    <xf numFmtId="0" fontId="60" fillId="0" borderId="0" xfId="372"/>
    <xf numFmtId="0" fontId="61" fillId="45" borderId="0" xfId="372" applyFont="1" applyFill="1" applyAlignment="1">
      <alignment horizontal="left" vertical="top" wrapText="1"/>
    </xf>
    <xf numFmtId="9" fontId="63" fillId="46" borderId="50" xfId="373" applyFont="1" applyFill="1" applyBorder="1" applyAlignment="1">
      <alignment horizontal="right" vertical="top" wrapText="1"/>
    </xf>
    <xf numFmtId="4" fontId="62" fillId="46" borderId="49" xfId="372" applyNumberFormat="1" applyFont="1" applyFill="1" applyBorder="1" applyAlignment="1">
      <alignment horizontal="right" vertical="top" wrapText="1"/>
    </xf>
    <xf numFmtId="10" fontId="61" fillId="45" borderId="0" xfId="373" applyNumberFormat="1" applyFont="1" applyFill="1" applyAlignment="1">
      <alignment horizontal="right" vertical="top" wrapText="1"/>
    </xf>
    <xf numFmtId="164" fontId="61" fillId="45" borderId="0" xfId="374" applyFont="1" applyFill="1" applyAlignment="1">
      <alignment horizontal="right" vertical="top" wrapText="1"/>
    </xf>
    <xf numFmtId="10" fontId="61" fillId="45" borderId="0" xfId="372" applyNumberFormat="1" applyFont="1" applyFill="1" applyAlignment="1">
      <alignment horizontal="right" vertical="top" wrapText="1"/>
    </xf>
    <xf numFmtId="0" fontId="1" fillId="0" borderId="0" xfId="202"/>
    <xf numFmtId="0" fontId="28" fillId="3" borderId="0" xfId="2" applyFont="1" applyFill="1" applyAlignment="1">
      <alignment vertical="center" wrapText="1"/>
    </xf>
    <xf numFmtId="0" fontId="0" fillId="47" borderId="0" xfId="0" applyFill="1"/>
    <xf numFmtId="43" fontId="28" fillId="3" borderId="0" xfId="1" applyFont="1" applyFill="1" applyBorder="1" applyAlignment="1" applyProtection="1">
      <alignment horizontal="center" vertical="center" wrapText="1"/>
      <protection locked="0"/>
    </xf>
    <xf numFmtId="10" fontId="0" fillId="0" borderId="0" xfId="3" applyNumberFormat="1" applyFont="1" applyBorder="1"/>
    <xf numFmtId="0" fontId="21" fillId="47" borderId="0" xfId="0" applyFont="1" applyFill="1" applyAlignment="1">
      <alignment horizontal="center" vertical="center"/>
    </xf>
    <xf numFmtId="2" fontId="26" fillId="3" borderId="0" xfId="19" applyFont="1" applyFill="1" applyAlignment="1">
      <alignment vertical="center" wrapText="1"/>
    </xf>
    <xf numFmtId="170" fontId="27" fillId="4" borderId="0" xfId="0" applyNumberFormat="1" applyFont="1" applyFill="1" applyAlignment="1">
      <alignment vertical="center"/>
    </xf>
    <xf numFmtId="0" fontId="24" fillId="3" borderId="0" xfId="2" applyFont="1" applyFill="1" applyAlignment="1">
      <alignment vertical="center" wrapText="1"/>
    </xf>
    <xf numFmtId="0" fontId="1" fillId="47" borderId="0" xfId="0" applyFont="1" applyFill="1"/>
    <xf numFmtId="0" fontId="24" fillId="3" borderId="0" xfId="2" applyFont="1" applyFill="1" applyAlignment="1">
      <alignment horizontal="center" vertical="center" wrapText="1"/>
    </xf>
    <xf numFmtId="10" fontId="62" fillId="46" borderId="51" xfId="373" applyNumberFormat="1" applyFont="1" applyFill="1" applyBorder="1" applyAlignment="1">
      <alignment horizontal="right" vertical="top" wrapText="1"/>
    </xf>
    <xf numFmtId="0" fontId="64" fillId="3" borderId="6" xfId="2" applyFont="1" applyFill="1" applyBorder="1" applyAlignment="1">
      <alignment vertical="center" wrapText="1"/>
    </xf>
    <xf numFmtId="0" fontId="64" fillId="3" borderId="6" xfId="2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left" vertical="center" wrapText="1"/>
    </xf>
    <xf numFmtId="2" fontId="22" fillId="3" borderId="6" xfId="0" applyNumberFormat="1" applyFont="1" applyFill="1" applyBorder="1" applyAlignment="1">
      <alignment horizontal="center" vertical="center"/>
    </xf>
    <xf numFmtId="164" fontId="22" fillId="3" borderId="6" xfId="371" applyFont="1" applyFill="1" applyBorder="1" applyAlignment="1">
      <alignment horizontal="center" vertical="center"/>
    </xf>
    <xf numFmtId="0" fontId="23" fillId="47" borderId="6" xfId="2" applyFont="1" applyFill="1" applyBorder="1" applyAlignment="1">
      <alignment horizontal="center" vertical="center" wrapText="1"/>
    </xf>
    <xf numFmtId="43" fontId="23" fillId="47" borderId="6" xfId="1" applyFont="1" applyFill="1" applyBorder="1" applyAlignment="1">
      <alignment horizontal="center" vertical="center" wrapText="1"/>
    </xf>
    <xf numFmtId="0" fontId="22" fillId="47" borderId="6" xfId="0" applyFont="1" applyFill="1" applyBorder="1" applyAlignment="1">
      <alignment horizontal="center" vertical="center"/>
    </xf>
    <xf numFmtId="0" fontId="23" fillId="47" borderId="6" xfId="0" applyFont="1" applyFill="1" applyBorder="1" applyAlignment="1">
      <alignment horizontal="center" vertical="center"/>
    </xf>
    <xf numFmtId="0" fontId="23" fillId="47" borderId="6" xfId="0" applyFont="1" applyFill="1" applyBorder="1" applyAlignment="1">
      <alignment horizontal="left" vertical="center" wrapText="1"/>
    </xf>
    <xf numFmtId="2" fontId="23" fillId="47" borderId="6" xfId="0" applyNumberFormat="1" applyFont="1" applyFill="1" applyBorder="1" applyAlignment="1">
      <alignment horizontal="center" vertical="center"/>
    </xf>
    <xf numFmtId="0" fontId="20" fillId="4" borderId="0" xfId="0" applyFont="1" applyFill="1"/>
    <xf numFmtId="43" fontId="25" fillId="3" borderId="0" xfId="1" applyFont="1" applyFill="1" applyBorder="1" applyAlignment="1" applyProtection="1">
      <alignment horizontal="center" vertical="center" wrapText="1"/>
      <protection locked="0"/>
    </xf>
    <xf numFmtId="2" fontId="26" fillId="3" borderId="57" xfId="19" applyFont="1" applyFill="1" applyBorder="1" applyAlignment="1">
      <alignment vertical="center" wrapText="1"/>
    </xf>
    <xf numFmtId="2" fontId="26" fillId="3" borderId="58" xfId="19" applyFont="1" applyFill="1" applyBorder="1" applyAlignment="1">
      <alignment vertical="center" wrapText="1"/>
    </xf>
    <xf numFmtId="2" fontId="26" fillId="3" borderId="0" xfId="19" applyFont="1" applyFill="1" applyBorder="1" applyAlignment="1">
      <alignment vertical="center" wrapText="1"/>
    </xf>
    <xf numFmtId="2" fontId="26" fillId="3" borderId="2" xfId="19" applyFont="1" applyFill="1" applyBorder="1" applyAlignment="1">
      <alignment vertical="center" wrapText="1"/>
    </xf>
    <xf numFmtId="14" fontId="28" fillId="3" borderId="2" xfId="1" applyNumberFormat="1" applyFont="1" applyFill="1" applyBorder="1" applyAlignment="1" applyProtection="1">
      <alignment horizontal="center" vertical="center" wrapText="1"/>
      <protection locked="0"/>
    </xf>
    <xf numFmtId="170" fontId="28" fillId="3" borderId="0" xfId="0" applyNumberFormat="1" applyFont="1" applyFill="1" applyBorder="1" applyAlignment="1">
      <alignment horizontal="center" vertical="center" shrinkToFit="1"/>
    </xf>
    <xf numFmtId="10" fontId="28" fillId="3" borderId="2" xfId="0" applyNumberFormat="1" applyFont="1" applyFill="1" applyBorder="1" applyAlignment="1">
      <alignment horizontal="center" vertical="center"/>
    </xf>
    <xf numFmtId="171" fontId="25" fillId="3" borderId="2" xfId="1" applyNumberFormat="1" applyFont="1" applyFill="1" applyBorder="1" applyAlignment="1" applyProtection="1">
      <alignment horizontal="center" vertical="center" wrapText="1"/>
      <protection locked="0"/>
    </xf>
    <xf numFmtId="0" fontId="23" fillId="47" borderId="30" xfId="2" applyFont="1" applyFill="1" applyBorder="1" applyAlignment="1">
      <alignment horizontal="center" vertical="center" wrapText="1"/>
    </xf>
    <xf numFmtId="43" fontId="23" fillId="47" borderId="31" xfId="1" applyFont="1" applyFill="1" applyBorder="1" applyAlignment="1">
      <alignment horizontal="center" vertical="center" wrapText="1"/>
    </xf>
    <xf numFmtId="0" fontId="22" fillId="47" borderId="30" xfId="0" applyFont="1" applyFill="1" applyBorder="1" applyAlignment="1">
      <alignment horizontal="center" vertical="center"/>
    </xf>
    <xf numFmtId="171" fontId="23" fillId="47" borderId="31" xfId="0" applyNumberFormat="1" applyFont="1" applyFill="1" applyBorder="1" applyAlignment="1">
      <alignment horizontal="right" vertical="center"/>
    </xf>
    <xf numFmtId="0" fontId="22" fillId="3" borderId="30" xfId="0" applyFont="1" applyFill="1" applyBorder="1" applyAlignment="1">
      <alignment horizontal="center" vertical="center"/>
    </xf>
    <xf numFmtId="171" fontId="22" fillId="3" borderId="31" xfId="0" applyNumberFormat="1" applyFont="1" applyFill="1" applyBorder="1" applyAlignment="1">
      <alignment horizontal="right" vertical="center"/>
    </xf>
    <xf numFmtId="0" fontId="22" fillId="3" borderId="4" xfId="0" applyFont="1" applyFill="1" applyBorder="1" applyAlignment="1">
      <alignment horizontal="left" vertical="center" wrapText="1"/>
    </xf>
    <xf numFmtId="0" fontId="22" fillId="3" borderId="3" xfId="0" applyFont="1" applyFill="1" applyBorder="1" applyAlignment="1">
      <alignment horizontal="left" vertical="center" wrapText="1"/>
    </xf>
    <xf numFmtId="0" fontId="23" fillId="47" borderId="3" xfId="0" applyFont="1" applyFill="1" applyBorder="1" applyAlignment="1">
      <alignment horizontal="center" vertical="center" wrapText="1"/>
    </xf>
    <xf numFmtId="171" fontId="23" fillId="47" borderId="5" xfId="0" applyNumberFormat="1" applyFont="1" applyFill="1" applyBorder="1" applyAlignment="1">
      <alignment horizontal="right" vertical="center"/>
    </xf>
    <xf numFmtId="0" fontId="20" fillId="3" borderId="0" xfId="0" applyFont="1" applyFill="1" applyBorder="1"/>
    <xf numFmtId="0" fontId="62" fillId="46" borderId="0" xfId="372" applyFont="1" applyFill="1" applyBorder="1" applyAlignment="1">
      <alignment horizontal="center" vertical="center" wrapText="1"/>
    </xf>
    <xf numFmtId="2" fontId="26" fillId="3" borderId="56" xfId="19" applyFont="1" applyFill="1" applyBorder="1" applyAlignment="1">
      <alignment vertical="center" wrapText="1"/>
    </xf>
    <xf numFmtId="2" fontId="26" fillId="3" borderId="1" xfId="19" applyFont="1" applyFill="1" applyBorder="1" applyAlignment="1">
      <alignment vertical="center" wrapText="1"/>
    </xf>
    <xf numFmtId="170" fontId="27" fillId="4" borderId="1" xfId="0" applyNumberFormat="1" applyFont="1" applyFill="1" applyBorder="1" applyAlignment="1">
      <alignment vertical="center"/>
    </xf>
    <xf numFmtId="0" fontId="28" fillId="3" borderId="1" xfId="2" applyFont="1" applyFill="1" applyBorder="1" applyAlignment="1">
      <alignment vertical="center" wrapText="1"/>
    </xf>
    <xf numFmtId="0" fontId="24" fillId="3" borderId="1" xfId="2" applyFont="1" applyFill="1" applyBorder="1" applyAlignment="1">
      <alignment vertical="center" wrapText="1"/>
    </xf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66" fillId="0" borderId="36" xfId="0" applyFont="1" applyBorder="1" applyAlignment="1">
      <alignment horizontal="center" vertical="top" wrapText="1"/>
    </xf>
    <xf numFmtId="0" fontId="66" fillId="0" borderId="37" xfId="0" applyFont="1" applyBorder="1" applyAlignment="1">
      <alignment horizontal="left" vertical="top" wrapText="1"/>
    </xf>
    <xf numFmtId="0" fontId="66" fillId="0" borderId="37" xfId="0" applyFont="1" applyBorder="1" applyAlignment="1">
      <alignment horizontal="center" vertical="center" wrapText="1"/>
    </xf>
    <xf numFmtId="4" fontId="66" fillId="0" borderId="37" xfId="0" applyNumberFormat="1" applyFont="1" applyBorder="1" applyAlignment="1">
      <alignment horizontal="center" vertical="center" wrapText="1"/>
    </xf>
    <xf numFmtId="44" fontId="66" fillId="0" borderId="37" xfId="364" applyFont="1" applyBorder="1" applyAlignment="1">
      <alignment horizontal="center" vertical="center" wrapText="1"/>
    </xf>
    <xf numFmtId="0" fontId="67" fillId="0" borderId="1" xfId="0" applyFont="1" applyBorder="1" applyAlignment="1">
      <alignment vertical="center"/>
    </xf>
    <xf numFmtId="0" fontId="22" fillId="0" borderId="2" xfId="0" applyFont="1" applyBorder="1" applyAlignment="1">
      <alignment horizontal="left" vertical="center" wrapText="1"/>
    </xf>
    <xf numFmtId="2" fontId="66" fillId="0" borderId="0" xfId="15" applyNumberFormat="1" applyFont="1" applyBorder="1" applyAlignment="1" applyProtection="1">
      <alignment horizontal="center" vertical="center"/>
      <protection locked="0"/>
    </xf>
    <xf numFmtId="44" fontId="66" fillId="0" borderId="2" xfId="366" applyFont="1" applyFill="1" applyBorder="1" applyAlignment="1" applyProtection="1">
      <alignment vertical="center"/>
      <protection locked="0"/>
    </xf>
    <xf numFmtId="0" fontId="67" fillId="0" borderId="2" xfId="0" applyFont="1" applyBorder="1" applyAlignment="1">
      <alignment vertical="center"/>
    </xf>
    <xf numFmtId="0" fontId="66" fillId="0" borderId="0" xfId="15" applyFont="1" applyBorder="1" applyAlignment="1" applyProtection="1">
      <alignment horizontal="left" vertical="center"/>
      <protection locked="0"/>
    </xf>
    <xf numFmtId="183" fontId="66" fillId="0" borderId="0" xfId="16" applyNumberFormat="1" applyFont="1" applyFill="1" applyBorder="1" applyAlignment="1" applyProtection="1">
      <alignment vertical="center"/>
    </xf>
    <xf numFmtId="0" fontId="67" fillId="0" borderId="4" xfId="0" applyFont="1" applyBorder="1" applyAlignment="1">
      <alignment vertical="center"/>
    </xf>
    <xf numFmtId="0" fontId="67" fillId="0" borderId="5" xfId="0" applyFont="1" applyBorder="1" applyAlignment="1">
      <alignment vertical="center"/>
    </xf>
    <xf numFmtId="0" fontId="7" fillId="0" borderId="3" xfId="15" applyFont="1" applyBorder="1" applyAlignment="1" applyProtection="1">
      <alignment horizontal="left" vertical="center"/>
      <protection locked="0"/>
    </xf>
    <xf numFmtId="183" fontId="66" fillId="0" borderId="3" xfId="16" applyNumberFormat="1" applyFont="1" applyFill="1" applyBorder="1" applyAlignment="1" applyProtection="1">
      <alignment vertical="center"/>
    </xf>
    <xf numFmtId="2" fontId="66" fillId="0" borderId="3" xfId="15" applyNumberFormat="1" applyFont="1" applyBorder="1" applyAlignment="1" applyProtection="1">
      <alignment horizontal="center" vertical="center"/>
      <protection locked="0"/>
    </xf>
    <xf numFmtId="44" fontId="7" fillId="0" borderId="5" xfId="366" applyFont="1" applyFill="1" applyBorder="1" applyAlignment="1" applyProtection="1">
      <alignment vertical="center"/>
      <protection locked="0"/>
    </xf>
    <xf numFmtId="44" fontId="66" fillId="0" borderId="61" xfId="364" applyFont="1" applyFill="1" applyBorder="1" applyAlignment="1" applyProtection="1">
      <alignment horizontal="center" vertical="center"/>
      <protection locked="0"/>
    </xf>
    <xf numFmtId="0" fontId="65" fillId="47" borderId="62" xfId="15" applyFont="1" applyFill="1" applyBorder="1" applyAlignment="1">
      <alignment horizontal="center" vertical="center"/>
    </xf>
    <xf numFmtId="0" fontId="65" fillId="47" borderId="63" xfId="15" applyFont="1" applyFill="1" applyBorder="1" applyAlignment="1">
      <alignment horizontal="left" vertical="center" wrapText="1"/>
    </xf>
    <xf numFmtId="1" fontId="65" fillId="47" borderId="63" xfId="15" applyNumberFormat="1" applyFont="1" applyFill="1" applyBorder="1" applyAlignment="1">
      <alignment horizontal="center" vertical="center"/>
    </xf>
    <xf numFmtId="183" fontId="7" fillId="47" borderId="63" xfId="16" applyNumberFormat="1" applyFont="1" applyFill="1" applyBorder="1" applyAlignment="1">
      <alignment horizontal="center" vertical="center"/>
    </xf>
    <xf numFmtId="2" fontId="7" fillId="47" borderId="63" xfId="15" applyNumberFormat="1" applyFont="1" applyFill="1" applyBorder="1" applyAlignment="1">
      <alignment horizontal="center" vertical="center"/>
    </xf>
    <xf numFmtId="4" fontId="7" fillId="47" borderId="64" xfId="15" applyNumberFormat="1" applyFont="1" applyFill="1" applyBorder="1" applyAlignment="1">
      <alignment horizontal="center" vertical="center"/>
    </xf>
    <xf numFmtId="0" fontId="23" fillId="3" borderId="0" xfId="2" applyFont="1" applyFill="1" applyAlignment="1">
      <alignment horizontal="center" vertical="top" wrapText="1"/>
    </xf>
    <xf numFmtId="0" fontId="22" fillId="3" borderId="0" xfId="2" applyFont="1" applyFill="1" applyAlignment="1">
      <alignment horizontal="center"/>
    </xf>
    <xf numFmtId="2" fontId="26" fillId="3" borderId="0" xfId="19" applyFont="1" applyFill="1" applyAlignment="1">
      <alignment horizontal="center" vertical="center" wrapText="1"/>
    </xf>
    <xf numFmtId="170" fontId="27" fillId="47" borderId="0" xfId="0" applyNumberFormat="1" applyFont="1" applyFill="1" applyAlignment="1">
      <alignment horizontal="center" vertical="center"/>
    </xf>
    <xf numFmtId="0" fontId="23" fillId="3" borderId="0" xfId="2" applyFont="1" applyFill="1" applyAlignment="1">
      <alignment horizontal="center" vertical="center"/>
    </xf>
    <xf numFmtId="43" fontId="25" fillId="3" borderId="0" xfId="1" applyFont="1" applyFill="1" applyBorder="1" applyAlignment="1" applyProtection="1">
      <alignment horizontal="center" vertical="center" wrapText="1"/>
      <protection locked="0"/>
    </xf>
    <xf numFmtId="0" fontId="23" fillId="3" borderId="1" xfId="2" applyFont="1" applyFill="1" applyBorder="1" applyAlignment="1">
      <alignment horizontal="center" vertical="top" wrapText="1"/>
    </xf>
    <xf numFmtId="0" fontId="23" fillId="3" borderId="0" xfId="2" applyFont="1" applyFill="1" applyBorder="1" applyAlignment="1">
      <alignment horizontal="center" vertical="top" wrapText="1"/>
    </xf>
    <xf numFmtId="0" fontId="22" fillId="3" borderId="56" xfId="2" applyFont="1" applyFill="1" applyBorder="1" applyAlignment="1">
      <alignment horizontal="center"/>
    </xf>
    <xf numFmtId="0" fontId="22" fillId="3" borderId="57" xfId="2" applyFont="1" applyFill="1" applyBorder="1" applyAlignment="1">
      <alignment horizontal="center"/>
    </xf>
    <xf numFmtId="0" fontId="22" fillId="3" borderId="1" xfId="2" applyFont="1" applyFill="1" applyBorder="1" applyAlignment="1">
      <alignment horizontal="center"/>
    </xf>
    <xf numFmtId="0" fontId="22" fillId="3" borderId="0" xfId="2" applyFont="1" applyFill="1" applyBorder="1" applyAlignment="1">
      <alignment horizontal="center"/>
    </xf>
    <xf numFmtId="170" fontId="27" fillId="47" borderId="0" xfId="0" applyNumberFormat="1" applyFont="1" applyFill="1" applyBorder="1" applyAlignment="1">
      <alignment horizontal="center" vertical="center"/>
    </xf>
    <xf numFmtId="0" fontId="28" fillId="3" borderId="0" xfId="2" applyFont="1" applyFill="1" applyBorder="1" applyAlignment="1">
      <alignment horizontal="center"/>
    </xf>
    <xf numFmtId="0" fontId="28" fillId="3" borderId="2" xfId="2" applyFont="1" applyFill="1" applyBorder="1" applyAlignment="1">
      <alignment horizontal="center"/>
    </xf>
    <xf numFmtId="0" fontId="23" fillId="3" borderId="1" xfId="2" applyFont="1" applyFill="1" applyBorder="1" applyAlignment="1">
      <alignment horizontal="center" vertical="center"/>
    </xf>
    <xf numFmtId="0" fontId="23" fillId="3" borderId="0" xfId="2" applyFont="1" applyFill="1" applyBorder="1" applyAlignment="1">
      <alignment horizontal="center" vertical="center"/>
    </xf>
    <xf numFmtId="0" fontId="28" fillId="3" borderId="0" xfId="2" applyFont="1" applyFill="1" applyBorder="1" applyAlignment="1">
      <alignment horizontal="left" vertical="center" wrapText="1"/>
    </xf>
    <xf numFmtId="10" fontId="25" fillId="3" borderId="2" xfId="1" applyNumberFormat="1" applyFont="1" applyFill="1" applyBorder="1" applyAlignment="1" applyProtection="1">
      <alignment horizontal="center" vertical="center" wrapText="1"/>
      <protection locked="0"/>
    </xf>
    <xf numFmtId="2" fontId="26" fillId="3" borderId="57" xfId="19" applyFont="1" applyFill="1" applyBorder="1" applyAlignment="1">
      <alignment horizontal="center" vertical="center" wrapText="1"/>
    </xf>
    <xf numFmtId="2" fontId="26" fillId="3" borderId="0" xfId="19" applyFont="1" applyFill="1" applyBorder="1" applyAlignment="1">
      <alignment horizontal="center" vertical="center" wrapText="1"/>
    </xf>
    <xf numFmtId="0" fontId="28" fillId="3" borderId="0" xfId="2" applyFont="1" applyFill="1" applyAlignment="1">
      <alignment horizontal="left" vertical="center" wrapText="1"/>
    </xf>
    <xf numFmtId="2" fontId="26" fillId="3" borderId="58" xfId="19" applyFont="1" applyFill="1" applyBorder="1" applyAlignment="1">
      <alignment horizontal="center" vertical="center" wrapText="1"/>
    </xf>
    <xf numFmtId="0" fontId="66" fillId="0" borderId="0" xfId="367" applyNumberFormat="1" applyFont="1" applyFill="1" applyBorder="1" applyAlignment="1" applyProtection="1">
      <alignment horizontal="left" vertical="center"/>
      <protection locked="0"/>
    </xf>
    <xf numFmtId="2" fontId="26" fillId="3" borderId="2" xfId="19" applyFont="1" applyFill="1" applyBorder="1" applyAlignment="1">
      <alignment horizontal="center" vertical="center" wrapText="1"/>
    </xf>
    <xf numFmtId="0" fontId="28" fillId="3" borderId="2" xfId="2" applyFont="1" applyFill="1" applyBorder="1" applyAlignment="1">
      <alignment horizontal="left" vertical="center" wrapText="1"/>
    </xf>
    <xf numFmtId="170" fontId="27" fillId="47" borderId="2" xfId="0" applyNumberFormat="1" applyFont="1" applyFill="1" applyBorder="1" applyAlignment="1">
      <alignment horizontal="center" vertical="center"/>
    </xf>
    <xf numFmtId="0" fontId="66" fillId="0" borderId="0" xfId="15" applyFont="1" applyBorder="1" applyAlignment="1" applyProtection="1">
      <alignment horizontal="left" vertical="center"/>
      <protection locked="0"/>
    </xf>
    <xf numFmtId="0" fontId="61" fillId="45" borderId="0" xfId="372" applyFont="1" applyFill="1" applyAlignment="1">
      <alignment horizontal="left" vertical="top" wrapText="1"/>
    </xf>
    <xf numFmtId="0" fontId="62" fillId="46" borderId="55" xfId="372" applyFont="1" applyFill="1" applyBorder="1" applyAlignment="1">
      <alignment horizontal="center" vertical="center" wrapText="1"/>
    </xf>
    <xf numFmtId="0" fontId="62" fillId="46" borderId="51" xfId="372" applyFont="1" applyFill="1" applyBorder="1" applyAlignment="1">
      <alignment horizontal="center" vertical="center" wrapText="1"/>
    </xf>
    <xf numFmtId="0" fontId="3" fillId="0" borderId="30" xfId="4" applyBorder="1" applyAlignment="1">
      <alignment horizontal="left"/>
    </xf>
    <xf numFmtId="0" fontId="3" fillId="0" borderId="6" xfId="4" applyBorder="1" applyAlignment="1">
      <alignment horizontal="left"/>
    </xf>
    <xf numFmtId="10" fontId="3" fillId="0" borderId="6" xfId="4" applyNumberFormat="1" applyBorder="1" applyAlignment="1">
      <alignment horizontal="center"/>
    </xf>
    <xf numFmtId="10" fontId="3" fillId="0" borderId="31" xfId="4" applyNumberFormat="1" applyBorder="1" applyAlignment="1">
      <alignment horizontal="center"/>
    </xf>
    <xf numFmtId="0" fontId="4" fillId="0" borderId="30" xfId="4" applyFont="1" applyBorder="1" applyAlignment="1">
      <alignment horizontal="left" vertical="center"/>
    </xf>
    <xf numFmtId="0" fontId="4" fillId="0" borderId="6" xfId="4" applyFont="1" applyBorder="1" applyAlignment="1">
      <alignment horizontal="left" vertical="center"/>
    </xf>
    <xf numFmtId="10" fontId="4" fillId="0" borderId="6" xfId="4" applyNumberFormat="1" applyFont="1" applyBorder="1" applyAlignment="1">
      <alignment horizontal="center" vertical="center"/>
    </xf>
    <xf numFmtId="10" fontId="4" fillId="0" borderId="31" xfId="4" applyNumberFormat="1" applyFont="1" applyBorder="1" applyAlignment="1">
      <alignment horizontal="center" vertical="center"/>
    </xf>
    <xf numFmtId="0" fontId="15" fillId="0" borderId="32" xfId="4" applyFont="1" applyBorder="1" applyAlignment="1">
      <alignment horizontal="center" vertical="center" wrapText="1" shrinkToFit="1"/>
    </xf>
    <xf numFmtId="0" fontId="15" fillId="0" borderId="8" xfId="4" applyFont="1" applyBorder="1" applyAlignment="1">
      <alignment horizontal="center" vertical="center" wrapText="1" shrinkToFit="1"/>
    </xf>
    <xf numFmtId="0" fontId="15" fillId="0" borderId="34" xfId="4" applyFont="1" applyBorder="1" applyAlignment="1">
      <alignment horizontal="center" vertical="center" wrapText="1" shrinkToFit="1"/>
    </xf>
    <xf numFmtId="0" fontId="15" fillId="0" borderId="4" xfId="4" applyFont="1" applyBorder="1" applyAlignment="1">
      <alignment horizontal="center" vertical="center" wrapText="1" shrinkToFit="1"/>
    </xf>
    <xf numFmtId="0" fontId="15" fillId="0" borderId="3" xfId="4" applyFont="1" applyBorder="1" applyAlignment="1">
      <alignment horizontal="center" vertical="center" wrapText="1" shrinkToFit="1"/>
    </xf>
    <xf numFmtId="0" fontId="15" fillId="0" borderId="5" xfId="4" applyFont="1" applyBorder="1" applyAlignment="1">
      <alignment horizontal="center" vertical="center" wrapText="1" shrinkToFit="1"/>
    </xf>
    <xf numFmtId="10" fontId="3" fillId="0" borderId="6" xfId="4" applyNumberFormat="1" applyBorder="1" applyAlignment="1">
      <alignment horizontal="center" vertical="center"/>
    </xf>
    <xf numFmtId="10" fontId="3" fillId="0" borderId="31" xfId="4" applyNumberFormat="1" applyBorder="1" applyAlignment="1">
      <alignment horizontal="center" vertical="center"/>
    </xf>
    <xf numFmtId="0" fontId="3" fillId="0" borderId="30" xfId="4" applyBorder="1" applyAlignment="1">
      <alignment horizontal="left" vertical="center"/>
    </xf>
    <xf numFmtId="0" fontId="3" fillId="0" borderId="6" xfId="4" applyBorder="1" applyAlignment="1">
      <alignment horizontal="left" vertical="center"/>
    </xf>
    <xf numFmtId="0" fontId="3" fillId="0" borderId="32" xfId="4" applyBorder="1" applyAlignment="1">
      <alignment horizontal="left" vertical="center"/>
    </xf>
    <xf numFmtId="0" fontId="3" fillId="0" borderId="8" xfId="4" applyBorder="1" applyAlignment="1">
      <alignment horizontal="left" vertical="center"/>
    </xf>
    <xf numFmtId="0" fontId="4" fillId="2" borderId="30" xfId="4" applyFont="1" applyFill="1" applyBorder="1" applyAlignment="1">
      <alignment horizontal="center"/>
    </xf>
    <xf numFmtId="0" fontId="4" fillId="2" borderId="6" xfId="4" applyFont="1" applyFill="1" applyBorder="1" applyAlignment="1">
      <alignment horizontal="center"/>
    </xf>
    <xf numFmtId="0" fontId="4" fillId="2" borderId="31" xfId="4" applyFont="1" applyFill="1" applyBorder="1" applyAlignment="1">
      <alignment horizontal="center"/>
    </xf>
    <xf numFmtId="0" fontId="4" fillId="0" borderId="30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4" fillId="0" borderId="31" xfId="4" applyFont="1" applyBorder="1" applyAlignment="1">
      <alignment horizontal="center" vertical="center"/>
    </xf>
    <xf numFmtId="0" fontId="4" fillId="0" borderId="28" xfId="4" applyFont="1" applyBorder="1" applyAlignment="1">
      <alignment horizontal="left" vertical="center"/>
    </xf>
    <xf numFmtId="0" fontId="4" fillId="0" borderId="16" xfId="4" applyFont="1" applyBorder="1" applyAlignment="1">
      <alignment horizontal="left" vertical="center"/>
    </xf>
    <xf numFmtId="167" fontId="4" fillId="0" borderId="16" xfId="5" applyNumberFormat="1" applyFont="1" applyFill="1" applyBorder="1" applyAlignment="1">
      <alignment horizontal="center"/>
    </xf>
    <xf numFmtId="167" fontId="4" fillId="0" borderId="29" xfId="5" applyNumberFormat="1" applyFont="1" applyFill="1" applyBorder="1" applyAlignment="1">
      <alignment horizontal="center"/>
    </xf>
    <xf numFmtId="0" fontId="7" fillId="0" borderId="32" xfId="4" applyFont="1" applyBorder="1" applyAlignment="1">
      <alignment horizontal="center" vertical="center"/>
    </xf>
    <xf numFmtId="0" fontId="7" fillId="0" borderId="8" xfId="4" applyFont="1" applyBorder="1" applyAlignment="1">
      <alignment horizontal="center" vertical="center"/>
    </xf>
    <xf numFmtId="0" fontId="4" fillId="0" borderId="8" xfId="4" applyFont="1" applyBorder="1" applyAlignment="1">
      <alignment horizontal="right" vertical="center"/>
    </xf>
    <xf numFmtId="0" fontId="4" fillId="0" borderId="9" xfId="4" applyFont="1" applyBorder="1" applyAlignment="1">
      <alignment horizontal="right" vertical="center"/>
    </xf>
    <xf numFmtId="0" fontId="3" fillId="0" borderId="15" xfId="4" applyBorder="1" applyAlignment="1">
      <alignment horizontal="left" vertical="center"/>
    </xf>
    <xf numFmtId="0" fontId="3" fillId="0" borderId="16" xfId="4" applyBorder="1" applyAlignment="1">
      <alignment horizontal="left" vertical="center"/>
    </xf>
    <xf numFmtId="0" fontId="3" fillId="0" borderId="29" xfId="4" applyBorder="1" applyAlignment="1">
      <alignment horizontal="left" vertical="center"/>
    </xf>
    <xf numFmtId="0" fontId="9" fillId="0" borderId="1" xfId="4" applyFont="1" applyBorder="1" applyAlignment="1">
      <alignment horizontal="center"/>
    </xf>
    <xf numFmtId="0" fontId="9" fillId="0" borderId="0" xfId="4" applyFont="1" applyAlignment="1">
      <alignment horizontal="center"/>
    </xf>
    <xf numFmtId="0" fontId="9" fillId="0" borderId="11" xfId="4" applyFont="1" applyBorder="1" applyAlignment="1">
      <alignment horizontal="center"/>
    </xf>
    <xf numFmtId="0" fontId="3" fillId="0" borderId="15" xfId="4" applyBorder="1" applyAlignment="1">
      <alignment horizontal="left" vertical="center" wrapText="1"/>
    </xf>
    <xf numFmtId="0" fontId="3" fillId="0" borderId="15" xfId="4" applyBorder="1" applyAlignment="1">
      <alignment horizontal="justify" vertical="center" wrapText="1"/>
    </xf>
    <xf numFmtId="0" fontId="3" fillId="0" borderId="16" xfId="4" applyBorder="1" applyAlignment="1">
      <alignment horizontal="justify" vertical="center" wrapText="1"/>
    </xf>
    <xf numFmtId="0" fontId="3" fillId="0" borderId="29" xfId="4" applyBorder="1" applyAlignment="1">
      <alignment horizontal="justify" vertical="center" wrapText="1"/>
    </xf>
    <xf numFmtId="0" fontId="3" fillId="0" borderId="16" xfId="4" applyBorder="1" applyAlignment="1">
      <alignment horizontal="left" vertical="center" wrapText="1"/>
    </xf>
    <xf numFmtId="0" fontId="3" fillId="0" borderId="29" xfId="4" applyBorder="1" applyAlignment="1">
      <alignment horizontal="left" vertical="center" wrapText="1"/>
    </xf>
    <xf numFmtId="0" fontId="10" fillId="0" borderId="1" xfId="4" applyFont="1" applyBorder="1" applyAlignment="1">
      <alignment horizontal="center" vertical="top"/>
    </xf>
    <xf numFmtId="0" fontId="10" fillId="0" borderId="0" xfId="4" applyFont="1" applyAlignment="1">
      <alignment horizontal="center" vertical="top"/>
    </xf>
    <xf numFmtId="0" fontId="10" fillId="0" borderId="11" xfId="4" applyFont="1" applyBorder="1" applyAlignment="1">
      <alignment horizontal="center" vertical="top"/>
    </xf>
    <xf numFmtId="0" fontId="10" fillId="0" borderId="33" xfId="4" applyFont="1" applyBorder="1" applyAlignment="1">
      <alignment horizontal="center" vertical="top"/>
    </xf>
    <xf numFmtId="0" fontId="10" fillId="0" borderId="13" xfId="4" applyFont="1" applyBorder="1" applyAlignment="1">
      <alignment horizontal="center" vertical="top"/>
    </xf>
    <xf numFmtId="0" fontId="10" fillId="0" borderId="14" xfId="4" applyFont="1" applyBorder="1" applyAlignment="1">
      <alignment horizontal="center" vertical="top"/>
    </xf>
    <xf numFmtId="49" fontId="3" fillId="0" borderId="15" xfId="4" applyNumberFormat="1" applyBorder="1" applyAlignment="1">
      <alignment horizontal="justify" vertical="center" shrinkToFit="1"/>
    </xf>
    <xf numFmtId="49" fontId="3" fillId="0" borderId="16" xfId="4" applyNumberFormat="1" applyBorder="1" applyAlignment="1">
      <alignment horizontal="justify" vertical="center" shrinkToFit="1"/>
    </xf>
    <xf numFmtId="49" fontId="3" fillId="0" borderId="29" xfId="4" applyNumberFormat="1" applyBorder="1" applyAlignment="1">
      <alignment horizontal="justify" vertical="center" shrinkToFit="1"/>
    </xf>
    <xf numFmtId="0" fontId="3" fillId="0" borderId="15" xfId="4" applyBorder="1" applyAlignment="1">
      <alignment horizontal="justify" vertical="center" shrinkToFit="1"/>
    </xf>
    <xf numFmtId="0" fontId="3" fillId="0" borderId="16" xfId="4" applyBorder="1" applyAlignment="1">
      <alignment horizontal="justify" vertical="center" shrinkToFit="1"/>
    </xf>
    <xf numFmtId="0" fontId="3" fillId="0" borderId="29" xfId="4" applyBorder="1" applyAlignment="1">
      <alignment horizontal="justify" vertical="center" shrinkToFit="1"/>
    </xf>
    <xf numFmtId="0" fontId="12" fillId="0" borderId="28" xfId="4" applyFont="1" applyBorder="1" applyAlignment="1">
      <alignment horizontal="left" vertical="center"/>
    </xf>
    <xf numFmtId="0" fontId="12" fillId="0" borderId="16" xfId="4" applyFont="1" applyBorder="1" applyAlignment="1">
      <alignment horizontal="left" vertical="center"/>
    </xf>
    <xf numFmtId="0" fontId="3" fillId="0" borderId="6" xfId="4" applyBorder="1" applyAlignment="1">
      <alignment horizontal="center" vertical="center"/>
    </xf>
    <xf numFmtId="0" fontId="3" fillId="0" borderId="31" xfId="4" applyBorder="1" applyAlignment="1">
      <alignment horizontal="center" vertical="center"/>
    </xf>
    <xf numFmtId="0" fontId="3" fillId="0" borderId="6" xfId="4" applyBorder="1" applyAlignment="1">
      <alignment horizontal="center"/>
    </xf>
    <xf numFmtId="0" fontId="3" fillId="0" borderId="31" xfId="4" applyBorder="1" applyAlignment="1">
      <alignment horizontal="center"/>
    </xf>
    <xf numFmtId="0" fontId="4" fillId="0" borderId="29" xfId="4" applyFont="1" applyBorder="1" applyAlignment="1">
      <alignment horizontal="left" vertical="center"/>
    </xf>
    <xf numFmtId="0" fontId="5" fillId="48" borderId="22" xfId="4" applyFont="1" applyFill="1" applyBorder="1" applyAlignment="1">
      <alignment horizontal="center" vertical="center"/>
    </xf>
    <xf numFmtId="0" fontId="5" fillId="48" borderId="23" xfId="4" applyFont="1" applyFill="1" applyBorder="1" applyAlignment="1">
      <alignment horizontal="center" vertical="center"/>
    </xf>
    <xf numFmtId="0" fontId="5" fillId="48" borderId="24" xfId="4" applyFont="1" applyFill="1" applyBorder="1" applyAlignment="1">
      <alignment horizontal="center" vertical="center"/>
    </xf>
    <xf numFmtId="0" fontId="5" fillId="48" borderId="25" xfId="4" applyFont="1" applyFill="1" applyBorder="1" applyAlignment="1">
      <alignment horizontal="center" vertical="center"/>
    </xf>
    <xf numFmtId="0" fontId="5" fillId="48" borderId="26" xfId="4" applyFont="1" applyFill="1" applyBorder="1" applyAlignment="1">
      <alignment horizontal="center" vertical="center"/>
    </xf>
    <xf numFmtId="0" fontId="5" fillId="48" borderId="27" xfId="4" applyFont="1" applyFill="1" applyBorder="1" applyAlignment="1">
      <alignment horizontal="center" vertical="center"/>
    </xf>
    <xf numFmtId="0" fontId="6" fillId="0" borderId="22" xfId="4" applyFont="1" applyBorder="1" applyAlignment="1">
      <alignment horizontal="center" vertical="center" wrapText="1"/>
    </xf>
    <xf numFmtId="0" fontId="6" fillId="0" borderId="23" xfId="4" applyFont="1" applyBorder="1" applyAlignment="1">
      <alignment horizontal="center" vertical="center" wrapText="1"/>
    </xf>
    <xf numFmtId="0" fontId="6" fillId="0" borderId="24" xfId="4" applyFont="1" applyBorder="1" applyAlignment="1">
      <alignment horizontal="center" vertical="center" wrapText="1"/>
    </xf>
    <xf numFmtId="166" fontId="4" fillId="0" borderId="16" xfId="4" applyNumberFormat="1" applyFont="1" applyBorder="1" applyAlignment="1">
      <alignment horizontal="center" vertical="center"/>
    </xf>
    <xf numFmtId="166" fontId="4" fillId="0" borderId="29" xfId="4" applyNumberFormat="1" applyFont="1" applyBorder="1" applyAlignment="1">
      <alignment horizontal="center" vertical="center"/>
    </xf>
    <xf numFmtId="0" fontId="4" fillId="0" borderId="31" xfId="4" applyFont="1" applyBorder="1" applyAlignment="1">
      <alignment horizontal="left" vertical="center"/>
    </xf>
    <xf numFmtId="0" fontId="28" fillId="3" borderId="0" xfId="2" applyFont="1" applyFill="1" applyAlignment="1">
      <alignment vertical="center" wrapText="1"/>
    </xf>
    <xf numFmtId="2" fontId="24" fillId="3" borderId="0" xfId="19" applyFont="1" applyFill="1" applyAlignment="1">
      <alignment horizontal="center" vertical="center" wrapText="1"/>
    </xf>
    <xf numFmtId="2" fontId="28" fillId="3" borderId="0" xfId="19" applyFont="1" applyFill="1" applyAlignment="1">
      <alignment horizontal="center" vertical="center" wrapText="1"/>
    </xf>
    <xf numFmtId="0" fontId="64" fillId="3" borderId="0" xfId="2" applyFont="1" applyFill="1" applyAlignment="1">
      <alignment horizontal="left" vertical="center" wrapText="1"/>
    </xf>
    <xf numFmtId="0" fontId="1" fillId="0" borderId="0" xfId="0" applyFont="1"/>
    <xf numFmtId="0" fontId="1" fillId="3" borderId="0" xfId="0" applyFont="1" applyFill="1"/>
    <xf numFmtId="0" fontId="21" fillId="47" borderId="0" xfId="6" applyFont="1" applyFill="1" applyAlignment="1">
      <alignment horizontal="center" vertical="center"/>
    </xf>
    <xf numFmtId="2" fontId="21" fillId="47" borderId="0" xfId="6" applyNumberFormat="1" applyFont="1" applyFill="1" applyAlignment="1">
      <alignment horizontal="left" vertical="center" wrapText="1"/>
    </xf>
    <xf numFmtId="2" fontId="20" fillId="4" borderId="0" xfId="6" applyNumberFormat="1" applyFont="1" applyFill="1" applyAlignment="1">
      <alignment horizontal="center" vertical="center"/>
    </xf>
    <xf numFmtId="0" fontId="20" fillId="47" borderId="0" xfId="6" applyFont="1" applyFill="1" applyAlignment="1">
      <alignment horizontal="center" vertical="center"/>
    </xf>
    <xf numFmtId="2" fontId="20" fillId="47" borderId="0" xfId="6" applyNumberFormat="1" applyFont="1" applyFill="1" applyAlignment="1">
      <alignment horizontal="left" vertical="center" wrapText="1"/>
    </xf>
    <xf numFmtId="0" fontId="20" fillId="3" borderId="0" xfId="6" applyFont="1" applyFill="1" applyAlignment="1">
      <alignment horizontal="center" vertical="center"/>
    </xf>
    <xf numFmtId="2" fontId="21" fillId="3" borderId="0" xfId="6" applyNumberFormat="1" applyFont="1" applyFill="1" applyAlignment="1">
      <alignment horizontal="center" vertical="center"/>
    </xf>
    <xf numFmtId="0" fontId="21" fillId="3" borderId="0" xfId="6" applyFont="1" applyFill="1" applyAlignment="1">
      <alignment horizontal="center" vertical="center"/>
    </xf>
    <xf numFmtId="2" fontId="21" fillId="3" borderId="0" xfId="6" applyNumberFormat="1" applyFont="1" applyFill="1" applyAlignment="1">
      <alignment horizontal="center" vertical="center"/>
    </xf>
    <xf numFmtId="2" fontId="21" fillId="3" borderId="0" xfId="6" applyNumberFormat="1" applyFont="1" applyFill="1" applyAlignment="1">
      <alignment horizontal="center" vertical="center" wrapText="1"/>
    </xf>
    <xf numFmtId="2" fontId="20" fillId="3" borderId="0" xfId="6" applyNumberFormat="1" applyFont="1" applyFill="1" applyAlignment="1">
      <alignment horizontal="center" vertical="center"/>
    </xf>
    <xf numFmtId="2" fontId="20" fillId="3" borderId="52" xfId="6" applyNumberFormat="1" applyFont="1" applyFill="1" applyBorder="1" applyAlignment="1">
      <alignment horizontal="center" vertical="center" wrapText="1"/>
    </xf>
    <xf numFmtId="2" fontId="20" fillId="3" borderId="17" xfId="6" applyNumberFormat="1" applyFont="1" applyFill="1" applyBorder="1" applyAlignment="1">
      <alignment horizontal="center" vertical="center" wrapText="1"/>
    </xf>
    <xf numFmtId="2" fontId="20" fillId="3" borderId="53" xfId="6" applyNumberFormat="1" applyFont="1" applyFill="1" applyBorder="1" applyAlignment="1">
      <alignment horizontal="center" vertical="center" wrapText="1"/>
    </xf>
    <xf numFmtId="4" fontId="20" fillId="3" borderId="54" xfId="6" applyNumberFormat="1" applyFont="1" applyFill="1" applyBorder="1" applyAlignment="1">
      <alignment horizontal="center" vertical="center"/>
    </xf>
    <xf numFmtId="2" fontId="21" fillId="3" borderId="54" xfId="6" applyNumberFormat="1" applyFont="1" applyFill="1" applyBorder="1" applyAlignment="1">
      <alignment horizontal="center" vertical="center" wrapText="1"/>
    </xf>
    <xf numFmtId="4" fontId="20" fillId="3" borderId="54" xfId="6" applyNumberFormat="1" applyFont="1" applyFill="1" applyBorder="1" applyAlignment="1">
      <alignment horizontal="center" vertical="center" wrapText="1"/>
    </xf>
    <xf numFmtId="2" fontId="20" fillId="3" borderId="0" xfId="6" applyNumberFormat="1" applyFont="1" applyFill="1" applyAlignment="1">
      <alignment horizontal="right" vertical="center"/>
    </xf>
    <xf numFmtId="4" fontId="20" fillId="3" borderId="0" xfId="6" applyNumberFormat="1" applyFont="1" applyFill="1" applyAlignment="1">
      <alignment horizontal="center" vertical="center" wrapText="1"/>
    </xf>
    <xf numFmtId="2" fontId="20" fillId="47" borderId="17" xfId="6" applyNumberFormat="1" applyFont="1" applyFill="1" applyBorder="1" applyAlignment="1">
      <alignment horizontal="left" vertical="center" wrapText="1"/>
    </xf>
    <xf numFmtId="4" fontId="21" fillId="4" borderId="0" xfId="6" applyNumberFormat="1" applyFont="1" applyFill="1" applyBorder="1" applyAlignment="1">
      <alignment horizontal="center" vertical="center"/>
    </xf>
    <xf numFmtId="2" fontId="21" fillId="3" borderId="18" xfId="6" applyNumberFormat="1" applyFont="1" applyFill="1" applyBorder="1" applyAlignment="1">
      <alignment horizontal="center" vertical="center"/>
    </xf>
    <xf numFmtId="0" fontId="21" fillId="3" borderId="18" xfId="6" applyFont="1" applyFill="1" applyBorder="1" applyAlignment="1">
      <alignment horizontal="center" vertical="center"/>
    </xf>
    <xf numFmtId="2" fontId="21" fillId="3" borderId="18" xfId="6" applyNumberFormat="1" applyFont="1" applyFill="1" applyBorder="1" applyAlignment="1">
      <alignment horizontal="center" vertical="center"/>
    </xf>
    <xf numFmtId="2" fontId="21" fillId="3" borderId="19" xfId="6" applyNumberFormat="1" applyFont="1" applyFill="1" applyBorder="1" applyAlignment="1">
      <alignment horizontal="center" vertical="center" wrapText="1"/>
    </xf>
    <xf numFmtId="2" fontId="20" fillId="3" borderId="0" xfId="6" applyNumberFormat="1" applyFont="1" applyFill="1" applyBorder="1" applyAlignment="1">
      <alignment horizontal="center" vertical="center"/>
    </xf>
    <xf numFmtId="2" fontId="20" fillId="3" borderId="19" xfId="6" applyNumberFormat="1" applyFont="1" applyFill="1" applyBorder="1" applyAlignment="1">
      <alignment horizontal="center" vertical="center" wrapText="1"/>
    </xf>
    <xf numFmtId="2" fontId="20" fillId="3" borderId="20" xfId="6" applyNumberFormat="1" applyFont="1" applyFill="1" applyBorder="1" applyAlignment="1">
      <alignment horizontal="center" vertical="center" wrapText="1"/>
    </xf>
    <xf numFmtId="2" fontId="20" fillId="3" borderId="21" xfId="6" applyNumberFormat="1" applyFont="1" applyFill="1" applyBorder="1" applyAlignment="1">
      <alignment horizontal="center" vertical="center" wrapText="1"/>
    </xf>
    <xf numFmtId="4" fontId="20" fillId="3" borderId="18" xfId="6" applyNumberFormat="1" applyFont="1" applyFill="1" applyBorder="1" applyAlignment="1">
      <alignment horizontal="center" vertical="center"/>
    </xf>
    <xf numFmtId="2" fontId="21" fillId="3" borderId="18" xfId="6" applyNumberFormat="1" applyFont="1" applyFill="1" applyBorder="1" applyAlignment="1">
      <alignment horizontal="center" vertical="center" wrapText="1"/>
    </xf>
    <xf numFmtId="4" fontId="20" fillId="3" borderId="19" xfId="6" applyNumberFormat="1" applyFont="1" applyFill="1" applyBorder="1" applyAlignment="1">
      <alignment horizontal="center" vertical="center" wrapText="1"/>
    </xf>
    <xf numFmtId="2" fontId="20" fillId="3" borderId="18" xfId="6" applyNumberFormat="1" applyFont="1" applyFill="1" applyBorder="1" applyAlignment="1">
      <alignment horizontal="right" vertical="center"/>
    </xf>
    <xf numFmtId="4" fontId="21" fillId="3" borderId="0" xfId="6" applyNumberFormat="1" applyFont="1" applyFill="1" applyBorder="1" applyAlignment="1">
      <alignment horizontal="center" vertical="center"/>
    </xf>
    <xf numFmtId="4" fontId="20" fillId="3" borderId="18" xfId="6" applyNumberFormat="1" applyFont="1" applyFill="1" applyBorder="1" applyAlignment="1">
      <alignment horizontal="center" vertical="center" wrapText="1"/>
    </xf>
    <xf numFmtId="4" fontId="21" fillId="3" borderId="0" xfId="6" applyNumberFormat="1" applyFont="1" applyFill="1" applyAlignment="1">
      <alignment horizontal="center" vertical="center"/>
    </xf>
    <xf numFmtId="0" fontId="21" fillId="0" borderId="18" xfId="6" applyFont="1" applyFill="1" applyBorder="1" applyAlignment="1">
      <alignment horizontal="center" vertical="center"/>
    </xf>
    <xf numFmtId="2" fontId="20" fillId="3" borderId="0" xfId="6" applyNumberFormat="1" applyFont="1" applyFill="1" applyAlignment="1">
      <alignment horizontal="left" vertical="center" wrapText="1"/>
    </xf>
    <xf numFmtId="2" fontId="20" fillId="3" borderId="0" xfId="6" applyNumberFormat="1" applyFont="1" applyFill="1" applyAlignment="1">
      <alignment horizontal="center" vertical="center" wrapText="1"/>
    </xf>
    <xf numFmtId="4" fontId="20" fillId="3" borderId="0" xfId="6" applyNumberFormat="1" applyFont="1" applyFill="1" applyAlignment="1">
      <alignment horizontal="center" vertical="center"/>
    </xf>
    <xf numFmtId="2" fontId="20" fillId="3" borderId="0" xfId="6" applyNumberFormat="1" applyFont="1" applyFill="1" applyBorder="1" applyAlignment="1">
      <alignment horizontal="right" vertical="center"/>
    </xf>
    <xf numFmtId="4" fontId="20" fillId="3" borderId="0" xfId="6" applyNumberFormat="1" applyFont="1" applyFill="1" applyBorder="1" applyAlignment="1">
      <alignment horizontal="center" vertical="center" wrapText="1"/>
    </xf>
    <xf numFmtId="4" fontId="16" fillId="46" borderId="49" xfId="372" applyNumberFormat="1" applyFont="1" applyFill="1" applyBorder="1" applyAlignment="1">
      <alignment horizontal="right" vertical="top" wrapText="1"/>
    </xf>
    <xf numFmtId="0" fontId="62" fillId="46" borderId="55" xfId="372" applyFont="1" applyFill="1" applyBorder="1" applyAlignment="1">
      <alignment horizontal="left" vertical="center" wrapText="1"/>
    </xf>
    <xf numFmtId="0" fontId="62" fillId="46" borderId="51" xfId="372" applyFont="1" applyFill="1" applyBorder="1" applyAlignment="1">
      <alignment horizontal="left" vertical="center" wrapText="1"/>
    </xf>
    <xf numFmtId="0" fontId="62" fillId="46" borderId="59" xfId="372" applyFont="1" applyFill="1" applyBorder="1" applyAlignment="1">
      <alignment horizontal="left" vertical="center" wrapText="1"/>
    </xf>
    <xf numFmtId="0" fontId="62" fillId="46" borderId="60" xfId="372" applyFont="1" applyFill="1" applyBorder="1" applyAlignment="1">
      <alignment horizontal="left" vertical="center" wrapText="1"/>
    </xf>
  </cellXfs>
  <cellStyles count="376">
    <cellStyle name="20% - Ênfase1 2" xfId="79" xr:uid="{00000000-0005-0000-0000-000000000000}"/>
    <cellStyle name="20% - Ênfase2 2" xfId="80" xr:uid="{00000000-0005-0000-0000-000001000000}"/>
    <cellStyle name="20% - Ênfase3 2" xfId="81" xr:uid="{00000000-0005-0000-0000-000002000000}"/>
    <cellStyle name="20% - Ênfase4 2" xfId="82" xr:uid="{00000000-0005-0000-0000-000003000000}"/>
    <cellStyle name="20% - Ênfase5 2" xfId="83" xr:uid="{00000000-0005-0000-0000-000004000000}"/>
    <cellStyle name="20% - Ênfase6 2" xfId="84" xr:uid="{00000000-0005-0000-0000-000005000000}"/>
    <cellStyle name="40% - Ênfase1 2" xfId="85" xr:uid="{00000000-0005-0000-0000-000006000000}"/>
    <cellStyle name="40% - Ênfase2 2" xfId="86" xr:uid="{00000000-0005-0000-0000-000007000000}"/>
    <cellStyle name="40% - Ênfase3 2" xfId="87" xr:uid="{00000000-0005-0000-0000-000008000000}"/>
    <cellStyle name="40% - Ênfase4 2" xfId="88" xr:uid="{00000000-0005-0000-0000-000009000000}"/>
    <cellStyle name="40% - Ênfase5 2" xfId="89" xr:uid="{00000000-0005-0000-0000-00000A000000}"/>
    <cellStyle name="40% - Ênfase6 2" xfId="90" xr:uid="{00000000-0005-0000-0000-00000B000000}"/>
    <cellStyle name="60% - Ênfase1 2" xfId="91" xr:uid="{00000000-0005-0000-0000-00000C000000}"/>
    <cellStyle name="60% - Ênfase2 2" xfId="92" xr:uid="{00000000-0005-0000-0000-00000D000000}"/>
    <cellStyle name="60% - Ênfase3 2" xfId="93" xr:uid="{00000000-0005-0000-0000-00000E000000}"/>
    <cellStyle name="60% - Ênfase4 2" xfId="94" xr:uid="{00000000-0005-0000-0000-00000F000000}"/>
    <cellStyle name="60% - Ênfase5 2" xfId="95" xr:uid="{00000000-0005-0000-0000-000010000000}"/>
    <cellStyle name="60% - Ênfase6 2" xfId="96" xr:uid="{00000000-0005-0000-0000-000011000000}"/>
    <cellStyle name="Accent1" xfId="143" xr:uid="{00000000-0005-0000-0000-000012000000}"/>
    <cellStyle name="Accent1 - 20%" xfId="144" xr:uid="{00000000-0005-0000-0000-000013000000}"/>
    <cellStyle name="Accent1 - 40%" xfId="145" xr:uid="{00000000-0005-0000-0000-000014000000}"/>
    <cellStyle name="Accent1 - 60%" xfId="146" xr:uid="{00000000-0005-0000-0000-000015000000}"/>
    <cellStyle name="Accent2" xfId="147" xr:uid="{00000000-0005-0000-0000-000016000000}"/>
    <cellStyle name="Accent2 - 20%" xfId="148" xr:uid="{00000000-0005-0000-0000-000017000000}"/>
    <cellStyle name="Accent2 - 40%" xfId="149" xr:uid="{00000000-0005-0000-0000-000018000000}"/>
    <cellStyle name="Accent2 - 60%" xfId="150" xr:uid="{00000000-0005-0000-0000-000019000000}"/>
    <cellStyle name="Accent3" xfId="151" xr:uid="{00000000-0005-0000-0000-00001A000000}"/>
    <cellStyle name="Accent3 - 20%" xfId="152" xr:uid="{00000000-0005-0000-0000-00001B000000}"/>
    <cellStyle name="Accent3 - 40%" xfId="153" xr:uid="{00000000-0005-0000-0000-00001C000000}"/>
    <cellStyle name="Accent3 - 60%" xfId="154" xr:uid="{00000000-0005-0000-0000-00001D000000}"/>
    <cellStyle name="Accent4" xfId="155" xr:uid="{00000000-0005-0000-0000-00001E000000}"/>
    <cellStyle name="Accent4 - 20%" xfId="156" xr:uid="{00000000-0005-0000-0000-00001F000000}"/>
    <cellStyle name="Accent4 - 40%" xfId="157" xr:uid="{00000000-0005-0000-0000-000020000000}"/>
    <cellStyle name="Accent4 - 60%" xfId="158" xr:uid="{00000000-0005-0000-0000-000021000000}"/>
    <cellStyle name="Accent5" xfId="159" xr:uid="{00000000-0005-0000-0000-000022000000}"/>
    <cellStyle name="Accent5 - 20%" xfId="160" xr:uid="{00000000-0005-0000-0000-000023000000}"/>
    <cellStyle name="Accent5 - 40%" xfId="161" xr:uid="{00000000-0005-0000-0000-000024000000}"/>
    <cellStyle name="Accent5 - 60%" xfId="162" xr:uid="{00000000-0005-0000-0000-000025000000}"/>
    <cellStyle name="Accent6" xfId="163" xr:uid="{00000000-0005-0000-0000-000026000000}"/>
    <cellStyle name="Accent6 - 20%" xfId="164" xr:uid="{00000000-0005-0000-0000-000027000000}"/>
    <cellStyle name="Accent6 - 40%" xfId="165" xr:uid="{00000000-0005-0000-0000-000028000000}"/>
    <cellStyle name="Accent6 - 60%" xfId="166" xr:uid="{00000000-0005-0000-0000-000029000000}"/>
    <cellStyle name="Bad" xfId="167" xr:uid="{00000000-0005-0000-0000-00002A000000}"/>
    <cellStyle name="Bom 2" xfId="97" xr:uid="{00000000-0005-0000-0000-00002B000000}"/>
    <cellStyle name="Calculation" xfId="168" xr:uid="{00000000-0005-0000-0000-00002C000000}"/>
    <cellStyle name="Calculation 2" xfId="205" xr:uid="{00000000-0005-0000-0000-00002D000000}"/>
    <cellStyle name="Calculation 2 2" xfId="322" xr:uid="{00000000-0005-0000-0000-00002E000000}"/>
    <cellStyle name="Calculation 3" xfId="312" xr:uid="{00000000-0005-0000-0000-00002F000000}"/>
    <cellStyle name="Cálculo 2" xfId="98" xr:uid="{00000000-0005-0000-0000-000030000000}"/>
    <cellStyle name="Cálculo 2 2" xfId="206" xr:uid="{00000000-0005-0000-0000-000031000000}"/>
    <cellStyle name="Cálculo 2 2 2" xfId="323" xr:uid="{00000000-0005-0000-0000-000032000000}"/>
    <cellStyle name="Cálculo 2 3" xfId="299" xr:uid="{00000000-0005-0000-0000-000033000000}"/>
    <cellStyle name="Cancel" xfId="169" xr:uid="{00000000-0005-0000-0000-000034000000}"/>
    <cellStyle name="Célula de Verificação 2" xfId="99" xr:uid="{00000000-0005-0000-0000-000035000000}"/>
    <cellStyle name="Célula Vinculada 2" xfId="100" xr:uid="{00000000-0005-0000-0000-000036000000}"/>
    <cellStyle name="Check Cell" xfId="170" xr:uid="{00000000-0005-0000-0000-000037000000}"/>
    <cellStyle name="Comma" xfId="37" xr:uid="{00000000-0005-0000-0000-000038000000}"/>
    <cellStyle name="Comma 2" xfId="207" xr:uid="{00000000-0005-0000-0000-000039000000}"/>
    <cellStyle name="Comma 2 2" xfId="208" xr:uid="{00000000-0005-0000-0000-00003A000000}"/>
    <cellStyle name="Comma 2 2 2" xfId="325" xr:uid="{00000000-0005-0000-0000-00003B000000}"/>
    <cellStyle name="Comma 2 3" xfId="324" xr:uid="{00000000-0005-0000-0000-00003C000000}"/>
    <cellStyle name="Comma 3" xfId="209" xr:uid="{00000000-0005-0000-0000-00003D000000}"/>
    <cellStyle name="Comma 3 2" xfId="210" xr:uid="{00000000-0005-0000-0000-00003E000000}"/>
    <cellStyle name="Comma 3 2 2" xfId="327" xr:uid="{00000000-0005-0000-0000-00003F000000}"/>
    <cellStyle name="Comma 3 3" xfId="326" xr:uid="{00000000-0005-0000-0000-000040000000}"/>
    <cellStyle name="Currency" xfId="38" xr:uid="{00000000-0005-0000-0000-000041000000}"/>
    <cellStyle name="Date" xfId="39" xr:uid="{00000000-0005-0000-0000-000042000000}"/>
    <cellStyle name="Emphasis 1" xfId="171" xr:uid="{00000000-0005-0000-0000-000043000000}"/>
    <cellStyle name="Emphasis 2" xfId="172" xr:uid="{00000000-0005-0000-0000-000044000000}"/>
    <cellStyle name="Emphasis 3" xfId="173" xr:uid="{00000000-0005-0000-0000-000045000000}"/>
    <cellStyle name="Ênfase1 2" xfId="101" xr:uid="{00000000-0005-0000-0000-000046000000}"/>
    <cellStyle name="Ênfase2 2" xfId="102" xr:uid="{00000000-0005-0000-0000-000047000000}"/>
    <cellStyle name="Ênfase3 2" xfId="103" xr:uid="{00000000-0005-0000-0000-000048000000}"/>
    <cellStyle name="Ênfase4 2" xfId="104" xr:uid="{00000000-0005-0000-0000-000049000000}"/>
    <cellStyle name="Ênfase5 2" xfId="105" xr:uid="{00000000-0005-0000-0000-00004A000000}"/>
    <cellStyle name="Ênfase6 2" xfId="106" xr:uid="{00000000-0005-0000-0000-00004B000000}"/>
    <cellStyle name="Entrada 2" xfId="107" xr:uid="{00000000-0005-0000-0000-00004C000000}"/>
    <cellStyle name="Entrada 2 2" xfId="211" xr:uid="{00000000-0005-0000-0000-00004D000000}"/>
    <cellStyle name="Entrada 2 2 2" xfId="328" xr:uid="{00000000-0005-0000-0000-00004E000000}"/>
    <cellStyle name="Entrada 2 3" xfId="300" xr:uid="{00000000-0005-0000-0000-00004F000000}"/>
    <cellStyle name="Euro" xfId="174" xr:uid="{00000000-0005-0000-0000-000050000000}"/>
    <cellStyle name="Excel Built-in Normal" xfId="26" xr:uid="{00000000-0005-0000-0000-000051000000}"/>
    <cellStyle name="Fixed" xfId="40" xr:uid="{00000000-0005-0000-0000-000052000000}"/>
    <cellStyle name="Good" xfId="175" xr:uid="{00000000-0005-0000-0000-000053000000}"/>
    <cellStyle name="Heading 1" xfId="176" xr:uid="{00000000-0005-0000-0000-000054000000}"/>
    <cellStyle name="Heading 2" xfId="177" xr:uid="{00000000-0005-0000-0000-000055000000}"/>
    <cellStyle name="Heading 3" xfId="178" xr:uid="{00000000-0005-0000-0000-000056000000}"/>
    <cellStyle name="Heading 4" xfId="179" xr:uid="{00000000-0005-0000-0000-000057000000}"/>
    <cellStyle name="Heading1" xfId="41" xr:uid="{00000000-0005-0000-0000-000058000000}"/>
    <cellStyle name="Heading2" xfId="42" xr:uid="{00000000-0005-0000-0000-000059000000}"/>
    <cellStyle name="Hiperlink 2" xfId="369" xr:uid="{00000000-0005-0000-0000-00005A000000}"/>
    <cellStyle name="Incorreto 2" xfId="108" xr:uid="{00000000-0005-0000-0000-00005B000000}"/>
    <cellStyle name="Input" xfId="180" xr:uid="{00000000-0005-0000-0000-00005C000000}"/>
    <cellStyle name="Input 2" xfId="212" xr:uid="{00000000-0005-0000-0000-00005D000000}"/>
    <cellStyle name="Input 2 2" xfId="329" xr:uid="{00000000-0005-0000-0000-00005E000000}"/>
    <cellStyle name="Input 3" xfId="313" xr:uid="{00000000-0005-0000-0000-00005F000000}"/>
    <cellStyle name="Linked Cell" xfId="181" xr:uid="{00000000-0005-0000-0000-000060000000}"/>
    <cellStyle name="Moeda" xfId="371" builtinId="4"/>
    <cellStyle name="Moeda 2" xfId="22" xr:uid="{00000000-0005-0000-0000-000062000000}"/>
    <cellStyle name="Moeda 2 2" xfId="44" xr:uid="{00000000-0005-0000-0000-000063000000}"/>
    <cellStyle name="Moeda 2 2 2" xfId="182" xr:uid="{00000000-0005-0000-0000-000064000000}"/>
    <cellStyle name="Moeda 2 2 3" xfId="288" xr:uid="{00000000-0005-0000-0000-000065000000}"/>
    <cellStyle name="Moeda 2 3" xfId="109" xr:uid="{00000000-0005-0000-0000-000066000000}"/>
    <cellStyle name="Moeda 2 4" xfId="287" xr:uid="{00000000-0005-0000-0000-000067000000}"/>
    <cellStyle name="Moeda 2 5" xfId="43" xr:uid="{00000000-0005-0000-0000-000068000000}"/>
    <cellStyle name="Moeda 2 6" xfId="368" xr:uid="{00000000-0005-0000-0000-000069000000}"/>
    <cellStyle name="Moeda 3" xfId="45" xr:uid="{00000000-0005-0000-0000-00006A000000}"/>
    <cellStyle name="Moeda 3 2" xfId="183" xr:uid="{00000000-0005-0000-0000-00006B000000}"/>
    <cellStyle name="Moeda 3 3" xfId="289" xr:uid="{00000000-0005-0000-0000-00006C000000}"/>
    <cellStyle name="Moeda 4" xfId="110" xr:uid="{00000000-0005-0000-0000-00006D000000}"/>
    <cellStyle name="Moeda 4 2" xfId="184" xr:uid="{00000000-0005-0000-0000-00006E000000}"/>
    <cellStyle name="Moeda 4 2 2" xfId="213" xr:uid="{00000000-0005-0000-0000-00006F000000}"/>
    <cellStyle name="Moeda 4 2 2 2" xfId="330" xr:uid="{00000000-0005-0000-0000-000070000000}"/>
    <cellStyle name="Moeda 4 2 3" xfId="214" xr:uid="{00000000-0005-0000-0000-000071000000}"/>
    <cellStyle name="Moeda 4 3" xfId="301" xr:uid="{00000000-0005-0000-0000-000072000000}"/>
    <cellStyle name="Moeda 5" xfId="215" xr:uid="{00000000-0005-0000-0000-000073000000}"/>
    <cellStyle name="Moeda 5 2" xfId="331" xr:uid="{00000000-0005-0000-0000-000074000000}"/>
    <cellStyle name="Moeda 6" xfId="364" xr:uid="{00000000-0005-0000-0000-000075000000}"/>
    <cellStyle name="Moeda 7" xfId="374" xr:uid="{00000000-0005-0000-0000-000076000000}"/>
    <cellStyle name="Moeda 8" xfId="17" xr:uid="{00000000-0005-0000-0000-000077000000}"/>
    <cellStyle name="Moeda 8 2" xfId="366" xr:uid="{00000000-0005-0000-0000-000078000000}"/>
    <cellStyle name="Neutra 2" xfId="111" xr:uid="{00000000-0005-0000-0000-000079000000}"/>
    <cellStyle name="Neutral" xfId="185" xr:uid="{00000000-0005-0000-0000-00007A000000}"/>
    <cellStyle name="Normal" xfId="0" builtinId="0"/>
    <cellStyle name="Normal 10" xfId="204" xr:uid="{00000000-0005-0000-0000-00007C000000}"/>
    <cellStyle name="Normal 10 2" xfId="216" xr:uid="{00000000-0005-0000-0000-00007D000000}"/>
    <cellStyle name="Normal 10 2 2" xfId="14" xr:uid="{00000000-0005-0000-0000-00007E000000}"/>
    <cellStyle name="Normal 10 2 3" xfId="375" xr:uid="{00000000-0005-0000-0000-00007F000000}"/>
    <cellStyle name="Normal 10 3" xfId="217" xr:uid="{00000000-0005-0000-0000-000080000000}"/>
    <cellStyle name="Normal 10 4" xfId="321" xr:uid="{00000000-0005-0000-0000-000081000000}"/>
    <cellStyle name="Normal 11" xfId="46" xr:uid="{00000000-0005-0000-0000-000082000000}"/>
    <cellStyle name="Normal 12" xfId="9" xr:uid="{00000000-0005-0000-0000-000083000000}"/>
    <cellStyle name="Normal 12 2" xfId="218" xr:uid="{00000000-0005-0000-0000-000084000000}"/>
    <cellStyle name="Normal 13" xfId="219" xr:uid="{00000000-0005-0000-0000-000085000000}"/>
    <cellStyle name="Normal 13 2" xfId="220" xr:uid="{00000000-0005-0000-0000-000086000000}"/>
    <cellStyle name="Normal 14" xfId="221" xr:uid="{00000000-0005-0000-0000-000087000000}"/>
    <cellStyle name="Normal 14 2" xfId="284" xr:uid="{00000000-0005-0000-0000-000088000000}"/>
    <cellStyle name="Normal 15" xfId="4" xr:uid="{00000000-0005-0000-0000-000089000000}"/>
    <cellStyle name="Normal 15 2" xfId="20" xr:uid="{00000000-0005-0000-0000-00008A000000}"/>
    <cellStyle name="Normal 155" xfId="25" xr:uid="{00000000-0005-0000-0000-00008B000000}"/>
    <cellStyle name="Normal 16" xfId="33" xr:uid="{00000000-0005-0000-0000-00008C000000}"/>
    <cellStyle name="Normal 160" xfId="27" xr:uid="{00000000-0005-0000-0000-00008D000000}"/>
    <cellStyle name="Normal 17" xfId="286" xr:uid="{00000000-0005-0000-0000-00008E000000}"/>
    <cellStyle name="Normal 173" xfId="32" xr:uid="{00000000-0005-0000-0000-00008F000000}"/>
    <cellStyle name="Normal 18" xfId="372" xr:uid="{00000000-0005-0000-0000-000090000000}"/>
    <cellStyle name="Normal 2" xfId="21" xr:uid="{00000000-0005-0000-0000-000091000000}"/>
    <cellStyle name="Normal 2 2" xfId="2" xr:uid="{00000000-0005-0000-0000-000092000000}"/>
    <cellStyle name="Normal 2 2 2" xfId="47" xr:uid="{00000000-0005-0000-0000-000093000000}"/>
    <cellStyle name="Normal 2 2 2 2" xfId="112" xr:uid="{00000000-0005-0000-0000-000094000000}"/>
    <cellStyle name="Normal 2 2 2 2 2" xfId="10" xr:uid="{00000000-0005-0000-0000-000095000000}"/>
    <cellStyle name="Normal 2 2 2 3" xfId="113" xr:uid="{00000000-0005-0000-0000-000096000000}"/>
    <cellStyle name="Normal 2 2 3" xfId="48" xr:uid="{00000000-0005-0000-0000-000097000000}"/>
    <cellStyle name="Normal 2 2 4" xfId="114" xr:uid="{00000000-0005-0000-0000-000098000000}"/>
    <cellStyle name="Normal 2 3" xfId="49" xr:uid="{00000000-0005-0000-0000-000099000000}"/>
    <cellStyle name="Normal 2 3 2" xfId="115" xr:uid="{00000000-0005-0000-0000-00009A000000}"/>
    <cellStyle name="Normal 2 4" xfId="11" xr:uid="{00000000-0005-0000-0000-00009B000000}"/>
    <cellStyle name="Normal 2 4 2" xfId="15" xr:uid="{00000000-0005-0000-0000-00009C000000}"/>
    <cellStyle name="Normal 2 4 3" xfId="202" xr:uid="{00000000-0005-0000-0000-00009D000000}"/>
    <cellStyle name="Normal 2_INSTALAÇÃO ELÉTRICA - ILHA DO BISPO-(Aprovada)" xfId="186" xr:uid="{00000000-0005-0000-0000-00009E000000}"/>
    <cellStyle name="Normal 3" xfId="50" xr:uid="{00000000-0005-0000-0000-00009F000000}"/>
    <cellStyle name="Normal 3 2" xfId="51" xr:uid="{00000000-0005-0000-0000-0000A0000000}"/>
    <cellStyle name="Normal 3 2 2" xfId="6" xr:uid="{00000000-0005-0000-0000-0000A1000000}"/>
    <cellStyle name="Normal 3 2 3" xfId="222" xr:uid="{00000000-0005-0000-0000-0000A2000000}"/>
    <cellStyle name="Normal 3 2 3 2" xfId="223" xr:uid="{00000000-0005-0000-0000-0000A3000000}"/>
    <cellStyle name="Normal 3 2 4" xfId="224" xr:uid="{00000000-0005-0000-0000-0000A4000000}"/>
    <cellStyle name="Normal 3 2 4 2" xfId="225" xr:uid="{00000000-0005-0000-0000-0000A5000000}"/>
    <cellStyle name="Normal 3 2 5" xfId="226" xr:uid="{00000000-0005-0000-0000-0000A6000000}"/>
    <cellStyle name="Normal 3 3" xfId="52" xr:uid="{00000000-0005-0000-0000-0000A7000000}"/>
    <cellStyle name="Normal 3 3 2" xfId="227" xr:uid="{00000000-0005-0000-0000-0000A8000000}"/>
    <cellStyle name="Normal 3 3 2 2" xfId="228" xr:uid="{00000000-0005-0000-0000-0000A9000000}"/>
    <cellStyle name="Normal 3 3 3" xfId="229" xr:uid="{00000000-0005-0000-0000-0000AA000000}"/>
    <cellStyle name="Normal 3 3 3 2" xfId="230" xr:uid="{00000000-0005-0000-0000-0000AB000000}"/>
    <cellStyle name="Normal 3 3 4" xfId="231" xr:uid="{00000000-0005-0000-0000-0000AC000000}"/>
    <cellStyle name="Normal 3 3 4 2" xfId="232" xr:uid="{00000000-0005-0000-0000-0000AD000000}"/>
    <cellStyle name="Normal 3 3 5" xfId="233" xr:uid="{00000000-0005-0000-0000-0000AE000000}"/>
    <cellStyle name="Normal 3 4" xfId="234" xr:uid="{00000000-0005-0000-0000-0000AF000000}"/>
    <cellStyle name="Normal 3 4 2" xfId="235" xr:uid="{00000000-0005-0000-0000-0000B0000000}"/>
    <cellStyle name="Normal 3 5" xfId="236" xr:uid="{00000000-0005-0000-0000-0000B1000000}"/>
    <cellStyle name="Normal 3 5 2" xfId="237" xr:uid="{00000000-0005-0000-0000-0000B2000000}"/>
    <cellStyle name="Normal 3 6" xfId="238" xr:uid="{00000000-0005-0000-0000-0000B3000000}"/>
    <cellStyle name="Normal 3 6 2" xfId="239" xr:uid="{00000000-0005-0000-0000-0000B4000000}"/>
    <cellStyle name="Normal 3 7" xfId="240" xr:uid="{00000000-0005-0000-0000-0000B5000000}"/>
    <cellStyle name="Normal 4" xfId="53" xr:uid="{00000000-0005-0000-0000-0000B6000000}"/>
    <cellStyle name="Normal 4 2" xfId="54" xr:uid="{00000000-0005-0000-0000-0000B7000000}"/>
    <cellStyle name="Normal 4 2 2" xfId="55" xr:uid="{00000000-0005-0000-0000-0000B8000000}"/>
    <cellStyle name="Normal 5" xfId="56" xr:uid="{00000000-0005-0000-0000-0000B9000000}"/>
    <cellStyle name="Normal 5 2" xfId="57" xr:uid="{00000000-0005-0000-0000-0000BA000000}"/>
    <cellStyle name="Normal 6" xfId="58" xr:uid="{00000000-0005-0000-0000-0000BB000000}"/>
    <cellStyle name="Normal 7" xfId="59" xr:uid="{00000000-0005-0000-0000-0000BC000000}"/>
    <cellStyle name="Normal 7 2" xfId="117" xr:uid="{00000000-0005-0000-0000-0000BD000000}"/>
    <cellStyle name="Normal 7 3" xfId="116" xr:uid="{00000000-0005-0000-0000-0000BE000000}"/>
    <cellStyle name="Normal 7 4" xfId="241" xr:uid="{00000000-0005-0000-0000-0000BF000000}"/>
    <cellStyle name="Normal 8" xfId="141" xr:uid="{00000000-0005-0000-0000-0000C0000000}"/>
    <cellStyle name="Normal 8 2" xfId="242" xr:uid="{00000000-0005-0000-0000-0000C1000000}"/>
    <cellStyle name="Normal 8 3" xfId="243" xr:uid="{00000000-0005-0000-0000-0000C2000000}"/>
    <cellStyle name="Normal 85" xfId="29" xr:uid="{00000000-0005-0000-0000-0000C3000000}"/>
    <cellStyle name="Normal 86" xfId="28" xr:uid="{00000000-0005-0000-0000-0000C4000000}"/>
    <cellStyle name="Normal 87" xfId="31" xr:uid="{00000000-0005-0000-0000-0000C5000000}"/>
    <cellStyle name="Normal 9" xfId="203" xr:uid="{00000000-0005-0000-0000-0000C6000000}"/>
    <cellStyle name="Normal 9 2" xfId="244" xr:uid="{00000000-0005-0000-0000-0000C7000000}"/>
    <cellStyle name="Normal_Med-03" xfId="19" xr:uid="{00000000-0005-0000-0000-0000C8000000}"/>
    <cellStyle name="Nota 2" xfId="118" xr:uid="{00000000-0005-0000-0000-0000C9000000}"/>
    <cellStyle name="Nota 2 2" xfId="245" xr:uid="{00000000-0005-0000-0000-0000CA000000}"/>
    <cellStyle name="Nota 2 2 2" xfId="332" xr:uid="{00000000-0005-0000-0000-0000CB000000}"/>
    <cellStyle name="Nota 2 3" xfId="302" xr:uid="{00000000-0005-0000-0000-0000CC000000}"/>
    <cellStyle name="Note" xfId="187" xr:uid="{00000000-0005-0000-0000-0000CD000000}"/>
    <cellStyle name="Note 2" xfId="246" xr:uid="{00000000-0005-0000-0000-0000CE000000}"/>
    <cellStyle name="Note 2 2" xfId="333" xr:uid="{00000000-0005-0000-0000-0000CF000000}"/>
    <cellStyle name="Note 3" xfId="314" xr:uid="{00000000-0005-0000-0000-0000D0000000}"/>
    <cellStyle name="Output" xfId="188" xr:uid="{00000000-0005-0000-0000-0000D1000000}"/>
    <cellStyle name="Output 2" xfId="247" xr:uid="{00000000-0005-0000-0000-0000D2000000}"/>
    <cellStyle name="Output 2 2" xfId="334" xr:uid="{00000000-0005-0000-0000-0000D3000000}"/>
    <cellStyle name="Output 3" xfId="315" xr:uid="{00000000-0005-0000-0000-0000D4000000}"/>
    <cellStyle name="Percent" xfId="60" xr:uid="{00000000-0005-0000-0000-0000D5000000}"/>
    <cellStyle name="Percent 2" xfId="61" xr:uid="{00000000-0005-0000-0000-0000D6000000}"/>
    <cellStyle name="Porcentagem" xfId="3" builtinId="5"/>
    <cellStyle name="Porcentagem 2" xfId="23" xr:uid="{00000000-0005-0000-0000-0000D8000000}"/>
    <cellStyle name="Porcentagem 2 2" xfId="63" xr:uid="{00000000-0005-0000-0000-0000D9000000}"/>
    <cellStyle name="Porcentagem 2 2 2" xfId="119" xr:uid="{00000000-0005-0000-0000-0000DA000000}"/>
    <cellStyle name="Porcentagem 2 2 3" xfId="248" xr:uid="{00000000-0005-0000-0000-0000DB000000}"/>
    <cellStyle name="Porcentagem 2 2 3 2" xfId="283" xr:uid="{00000000-0005-0000-0000-0000DC000000}"/>
    <cellStyle name="Porcentagem 2 3" xfId="281" xr:uid="{00000000-0005-0000-0000-0000DD000000}"/>
    <cellStyle name="Porcentagem 2 3 2" xfId="120" xr:uid="{00000000-0005-0000-0000-0000DE000000}"/>
    <cellStyle name="Porcentagem 2 4" xfId="62" xr:uid="{00000000-0005-0000-0000-0000DF000000}"/>
    <cellStyle name="Porcentagem 3" xfId="64" xr:uid="{00000000-0005-0000-0000-0000E0000000}"/>
    <cellStyle name="Porcentagem 3 2" xfId="190" xr:uid="{00000000-0005-0000-0000-0000E1000000}"/>
    <cellStyle name="Porcentagem 3 3" xfId="189" xr:uid="{00000000-0005-0000-0000-0000E2000000}"/>
    <cellStyle name="Porcentagem 3 3 2" xfId="249" xr:uid="{00000000-0005-0000-0000-0000E3000000}"/>
    <cellStyle name="Porcentagem 3 3 3" xfId="250" xr:uid="{00000000-0005-0000-0000-0000E4000000}"/>
    <cellStyle name="Porcentagem 4" xfId="65" xr:uid="{00000000-0005-0000-0000-0000E5000000}"/>
    <cellStyle name="Porcentagem 4 2" xfId="191" xr:uid="{00000000-0005-0000-0000-0000E6000000}"/>
    <cellStyle name="Porcentagem 4 2 2" xfId="251" xr:uid="{00000000-0005-0000-0000-0000E7000000}"/>
    <cellStyle name="Porcentagem 4 2 3" xfId="252" xr:uid="{00000000-0005-0000-0000-0000E8000000}"/>
    <cellStyle name="Porcentagem 5" xfId="66" xr:uid="{00000000-0005-0000-0000-0000E9000000}"/>
    <cellStyle name="Porcentagem 5 2" xfId="122" xr:uid="{00000000-0005-0000-0000-0000EA000000}"/>
    <cellStyle name="Porcentagem 5 3" xfId="123" xr:uid="{00000000-0005-0000-0000-0000EB000000}"/>
    <cellStyle name="Porcentagem 5 4" xfId="121" xr:uid="{00000000-0005-0000-0000-0000EC000000}"/>
    <cellStyle name="Porcentagem 6" xfId="67" xr:uid="{00000000-0005-0000-0000-0000ED000000}"/>
    <cellStyle name="Porcentagem 6 2" xfId="192" xr:uid="{00000000-0005-0000-0000-0000EE000000}"/>
    <cellStyle name="Porcentagem 7" xfId="253" xr:uid="{00000000-0005-0000-0000-0000EF000000}"/>
    <cellStyle name="Porcentagem 8" xfId="35" xr:uid="{00000000-0005-0000-0000-0000F0000000}"/>
    <cellStyle name="Porcentagem 9" xfId="373" xr:uid="{00000000-0005-0000-0000-0000F1000000}"/>
    <cellStyle name="Saída 2" xfId="124" xr:uid="{00000000-0005-0000-0000-0000F2000000}"/>
    <cellStyle name="Saída 2 2" xfId="254" xr:uid="{00000000-0005-0000-0000-0000F3000000}"/>
    <cellStyle name="Saída 2 2 2" xfId="335" xr:uid="{00000000-0005-0000-0000-0000F4000000}"/>
    <cellStyle name="Saída 2 3" xfId="303" xr:uid="{00000000-0005-0000-0000-0000F5000000}"/>
    <cellStyle name="Separador de milhares [0] 2" xfId="13" xr:uid="{00000000-0005-0000-0000-0000F6000000}"/>
    <cellStyle name="Separador de milhares [0] 2 2" xfId="18" xr:uid="{00000000-0005-0000-0000-0000F7000000}"/>
    <cellStyle name="Separador de milhares [0] 2 2 2" xfId="360" xr:uid="{00000000-0005-0000-0000-0000F8000000}"/>
    <cellStyle name="Separador de milhares [0] 2 2 3" xfId="367" xr:uid="{00000000-0005-0000-0000-0000F9000000}"/>
    <cellStyle name="Separador de milhares [0] 2 3" xfId="280" xr:uid="{00000000-0005-0000-0000-0000FA000000}"/>
    <cellStyle name="Separador de milhares [0] 2 4" xfId="365" xr:uid="{00000000-0005-0000-0000-0000FB000000}"/>
    <cellStyle name="Separador de milhares 2" xfId="8" xr:uid="{00000000-0005-0000-0000-0000FC000000}"/>
    <cellStyle name="Separador de milhares 2 2" xfId="125" xr:uid="{00000000-0005-0000-0000-0000FD000000}"/>
    <cellStyle name="Separador de milhares 2 2 2" xfId="201" xr:uid="{00000000-0005-0000-0000-0000FE000000}"/>
    <cellStyle name="Separador de milhares 2 2 2 2" xfId="320" xr:uid="{00000000-0005-0000-0000-0000FF000000}"/>
    <cellStyle name="Separador de milhares 2 2 3" xfId="282" xr:uid="{00000000-0005-0000-0000-000000010000}"/>
    <cellStyle name="Separador de milhares 2 2 3 2" xfId="361" xr:uid="{00000000-0005-0000-0000-000001010000}"/>
    <cellStyle name="Separador de milhares 2 2 4" xfId="304" xr:uid="{00000000-0005-0000-0000-000002010000}"/>
    <cellStyle name="Separador de milhares 2 3" xfId="69" xr:uid="{00000000-0005-0000-0000-000003010000}"/>
    <cellStyle name="Separador de milhares 2 3 2" xfId="193" xr:uid="{00000000-0005-0000-0000-000004010000}"/>
    <cellStyle name="Separador de milhares 2 3 2 2" xfId="316" xr:uid="{00000000-0005-0000-0000-000005010000}"/>
    <cellStyle name="Separador de milhares 2 3 3" xfId="142" xr:uid="{00000000-0005-0000-0000-000006010000}"/>
    <cellStyle name="Separador de milhares 2 3 4" xfId="291" xr:uid="{00000000-0005-0000-0000-000007010000}"/>
    <cellStyle name="Separador de milhares 2 4" xfId="126" xr:uid="{00000000-0005-0000-0000-000008010000}"/>
    <cellStyle name="Separador de milhares 2 4 2" xfId="305" xr:uid="{00000000-0005-0000-0000-000009010000}"/>
    <cellStyle name="Separador de milhares 2 5" xfId="127" xr:uid="{00000000-0005-0000-0000-00000A010000}"/>
    <cellStyle name="Separador de milhares 2 5 2" xfId="306" xr:uid="{00000000-0005-0000-0000-00000B010000}"/>
    <cellStyle name="Separador de milhares 2 6" xfId="290" xr:uid="{00000000-0005-0000-0000-00000C010000}"/>
    <cellStyle name="Separador de milhares 2 7" xfId="68" xr:uid="{00000000-0005-0000-0000-00000D010000}"/>
    <cellStyle name="Separador de milhares 3" xfId="70" xr:uid="{00000000-0005-0000-0000-00000E010000}"/>
    <cellStyle name="Separador de milhares 3 2" xfId="71" xr:uid="{00000000-0005-0000-0000-00000F010000}"/>
    <cellStyle name="Separador de milhares 3 2 2" xfId="195" xr:uid="{00000000-0005-0000-0000-000010010000}"/>
    <cellStyle name="Separador de milhares 3 3" xfId="194" xr:uid="{00000000-0005-0000-0000-000011010000}"/>
    <cellStyle name="Separador de milhares 3 3 2" xfId="255" xr:uid="{00000000-0005-0000-0000-000012010000}"/>
    <cellStyle name="Separador de milhares 3 3 2 2" xfId="336" xr:uid="{00000000-0005-0000-0000-000013010000}"/>
    <cellStyle name="Separador de milhares 3 3 3" xfId="256" xr:uid="{00000000-0005-0000-0000-000014010000}"/>
    <cellStyle name="Separador de milhares 3 4" xfId="257" xr:uid="{00000000-0005-0000-0000-000015010000}"/>
    <cellStyle name="Separador de milhares 3 4 2" xfId="337" xr:uid="{00000000-0005-0000-0000-000016010000}"/>
    <cellStyle name="Separador de milhares 3 5" xfId="292" xr:uid="{00000000-0005-0000-0000-000017010000}"/>
    <cellStyle name="Separador de milhares 4" xfId="72" xr:uid="{00000000-0005-0000-0000-000018010000}"/>
    <cellStyle name="Separador de milhares 4 2" xfId="196" xr:uid="{00000000-0005-0000-0000-000019010000}"/>
    <cellStyle name="Separador de milhares 4 2 2" xfId="258" xr:uid="{00000000-0005-0000-0000-00001A010000}"/>
    <cellStyle name="Separador de milhares 4 2 2 2" xfId="338" xr:uid="{00000000-0005-0000-0000-00001B010000}"/>
    <cellStyle name="Separador de milhares 4 2 3" xfId="259" xr:uid="{00000000-0005-0000-0000-00001C010000}"/>
    <cellStyle name="Separador de milhares 4 2 3 2" xfId="339" xr:uid="{00000000-0005-0000-0000-00001D010000}"/>
    <cellStyle name="Separador de milhares 4 2 4" xfId="317" xr:uid="{00000000-0005-0000-0000-00001E010000}"/>
    <cellStyle name="Separador de milhares 4 3" xfId="293" xr:uid="{00000000-0005-0000-0000-00001F010000}"/>
    <cellStyle name="Separador de milhares 5" xfId="73" xr:uid="{00000000-0005-0000-0000-000020010000}"/>
    <cellStyle name="Separador de milhares 6" xfId="74" xr:uid="{00000000-0005-0000-0000-000021010000}"/>
    <cellStyle name="Separador de milhares 6 2" xfId="260" xr:uid="{00000000-0005-0000-0000-000022010000}"/>
    <cellStyle name="Separador de milhares 6 2 2" xfId="261" xr:uid="{00000000-0005-0000-0000-000023010000}"/>
    <cellStyle name="Separador de milhares 6 2 2 2" xfId="341" xr:uid="{00000000-0005-0000-0000-000024010000}"/>
    <cellStyle name="Separador de milhares 6 2 3" xfId="340" xr:uid="{00000000-0005-0000-0000-000025010000}"/>
    <cellStyle name="Separador de milhares 6 3" xfId="262" xr:uid="{00000000-0005-0000-0000-000026010000}"/>
    <cellStyle name="Separador de milhares 6 3 2" xfId="263" xr:uid="{00000000-0005-0000-0000-000027010000}"/>
    <cellStyle name="Separador de milhares 6 3 2 2" xfId="343" xr:uid="{00000000-0005-0000-0000-000028010000}"/>
    <cellStyle name="Separador de milhares 6 3 3" xfId="342" xr:uid="{00000000-0005-0000-0000-000029010000}"/>
    <cellStyle name="Separador de milhares 6 4" xfId="264" xr:uid="{00000000-0005-0000-0000-00002A010000}"/>
    <cellStyle name="Separador de milhares 6 4 2" xfId="265" xr:uid="{00000000-0005-0000-0000-00002B010000}"/>
    <cellStyle name="Separador de milhares 6 4 2 2" xfId="345" xr:uid="{00000000-0005-0000-0000-00002C010000}"/>
    <cellStyle name="Separador de milhares 6 4 3" xfId="344" xr:uid="{00000000-0005-0000-0000-00002D010000}"/>
    <cellStyle name="Separador de milhares 6 5" xfId="266" xr:uid="{00000000-0005-0000-0000-00002E010000}"/>
    <cellStyle name="Separador de milhares 6 5 2" xfId="346" xr:uid="{00000000-0005-0000-0000-00002F010000}"/>
    <cellStyle name="Separador de milhares 6 6" xfId="294" xr:uid="{00000000-0005-0000-0000-000030010000}"/>
    <cellStyle name="Sheet Title" xfId="197" xr:uid="{00000000-0005-0000-0000-000031010000}"/>
    <cellStyle name="Texto de Aviso 2" xfId="128" xr:uid="{00000000-0005-0000-0000-000032010000}"/>
    <cellStyle name="Texto Explicativo 2" xfId="129" xr:uid="{00000000-0005-0000-0000-000033010000}"/>
    <cellStyle name="Título 1 2" xfId="130" xr:uid="{00000000-0005-0000-0000-000034010000}"/>
    <cellStyle name="Título 2 2" xfId="131" xr:uid="{00000000-0005-0000-0000-000035010000}"/>
    <cellStyle name="Título 3 2" xfId="132" xr:uid="{00000000-0005-0000-0000-000036010000}"/>
    <cellStyle name="Título 4 2" xfId="133" xr:uid="{00000000-0005-0000-0000-000037010000}"/>
    <cellStyle name="Título 5" xfId="134" xr:uid="{00000000-0005-0000-0000-000038010000}"/>
    <cellStyle name="Total 2" xfId="135" xr:uid="{00000000-0005-0000-0000-000039010000}"/>
    <cellStyle name="Total 2 2" xfId="267" xr:uid="{00000000-0005-0000-0000-00003A010000}"/>
    <cellStyle name="Total 2 2 2" xfId="347" xr:uid="{00000000-0005-0000-0000-00003B010000}"/>
    <cellStyle name="Total 2 3" xfId="307" xr:uid="{00000000-0005-0000-0000-00003C010000}"/>
    <cellStyle name="Vírgula" xfId="1" builtinId="3"/>
    <cellStyle name="Vírgula 10" xfId="36" xr:uid="{00000000-0005-0000-0000-00003E010000}"/>
    <cellStyle name="Vírgula 10 2" xfId="348" xr:uid="{00000000-0005-0000-0000-00003F010000}"/>
    <cellStyle name="Vírgula 10 3" xfId="268" xr:uid="{00000000-0005-0000-0000-000040010000}"/>
    <cellStyle name="Vírgula 11" xfId="34" xr:uid="{00000000-0005-0000-0000-000041010000}"/>
    <cellStyle name="Vírgula 11 2" xfId="362" xr:uid="{00000000-0005-0000-0000-000042010000}"/>
    <cellStyle name="Vírgula 11 3" xfId="285" xr:uid="{00000000-0005-0000-0000-000043010000}"/>
    <cellStyle name="Vírgula 12" xfId="295" xr:uid="{00000000-0005-0000-0000-000044010000}"/>
    <cellStyle name="Vírgula 13" xfId="75" xr:uid="{00000000-0005-0000-0000-000045010000}"/>
    <cellStyle name="Vírgula 14" xfId="363" xr:uid="{00000000-0005-0000-0000-000046010000}"/>
    <cellStyle name="Vírgula 2" xfId="76" xr:uid="{00000000-0005-0000-0000-000047010000}"/>
    <cellStyle name="Vírgula 2 2" xfId="7" xr:uid="{00000000-0005-0000-0000-000048010000}"/>
    <cellStyle name="Vírgula 2 2 2" xfId="5" xr:uid="{00000000-0005-0000-0000-000049010000}"/>
    <cellStyle name="Vírgula 2 2 2 2" xfId="319" xr:uid="{00000000-0005-0000-0000-00004A010000}"/>
    <cellStyle name="Vírgula 2 2 2 3" xfId="199" xr:uid="{00000000-0005-0000-0000-00004B010000}"/>
    <cellStyle name="Vírgula 2 2 3" xfId="297" xr:uid="{00000000-0005-0000-0000-00004C010000}"/>
    <cellStyle name="Vírgula 2 2 4" xfId="77" xr:uid="{00000000-0005-0000-0000-00004D010000}"/>
    <cellStyle name="Vírgula 2 3" xfId="198" xr:uid="{00000000-0005-0000-0000-00004E010000}"/>
    <cellStyle name="Vírgula 2 3 2" xfId="318" xr:uid="{00000000-0005-0000-0000-00004F010000}"/>
    <cellStyle name="Vírgula 2 4" xfId="12" xr:uid="{00000000-0005-0000-0000-000050010000}"/>
    <cellStyle name="Vírgula 2 4 2" xfId="16" xr:uid="{00000000-0005-0000-0000-000051010000}"/>
    <cellStyle name="Vírgula 2 4 2 2" xfId="359" xr:uid="{00000000-0005-0000-0000-000052010000}"/>
    <cellStyle name="Vírgula 2 4 3" xfId="279" xr:uid="{00000000-0005-0000-0000-000053010000}"/>
    <cellStyle name="Vírgula 2 5" xfId="296" xr:uid="{00000000-0005-0000-0000-000054010000}"/>
    <cellStyle name="Vírgula 3" xfId="78" xr:uid="{00000000-0005-0000-0000-000055010000}"/>
    <cellStyle name="Vírgula 3 2" xfId="137" xr:uid="{00000000-0005-0000-0000-000056010000}"/>
    <cellStyle name="Vírgula 3 3" xfId="138" xr:uid="{00000000-0005-0000-0000-000057010000}"/>
    <cellStyle name="Vírgula 3 3 2" xfId="309" xr:uid="{00000000-0005-0000-0000-000058010000}"/>
    <cellStyle name="Vírgula 3 4" xfId="136" xr:uid="{00000000-0005-0000-0000-000059010000}"/>
    <cellStyle name="Vírgula 3 4 2" xfId="308" xr:uid="{00000000-0005-0000-0000-00005A010000}"/>
    <cellStyle name="Vírgula 3 5" xfId="298" xr:uid="{00000000-0005-0000-0000-00005B010000}"/>
    <cellStyle name="Vírgula 4" xfId="30" xr:uid="{00000000-0005-0000-0000-00005C010000}"/>
    <cellStyle name="Vírgula 4 2" xfId="269" xr:uid="{00000000-0005-0000-0000-00005D010000}"/>
    <cellStyle name="Vírgula 4 2 2" xfId="270" xr:uid="{00000000-0005-0000-0000-00005E010000}"/>
    <cellStyle name="Vírgula 4 2 2 2" xfId="350" xr:uid="{00000000-0005-0000-0000-00005F010000}"/>
    <cellStyle name="Vírgula 4 2 3" xfId="349" xr:uid="{00000000-0005-0000-0000-000060010000}"/>
    <cellStyle name="Vírgula 4 3" xfId="271" xr:uid="{00000000-0005-0000-0000-000061010000}"/>
    <cellStyle name="Vírgula 4 3 2" xfId="351" xr:uid="{00000000-0005-0000-0000-000062010000}"/>
    <cellStyle name="Vírgula 4 4" xfId="310" xr:uid="{00000000-0005-0000-0000-000063010000}"/>
    <cellStyle name="Vírgula 4 5" xfId="139" xr:uid="{00000000-0005-0000-0000-000064010000}"/>
    <cellStyle name="Vírgula 4 6" xfId="370" xr:uid="{00000000-0005-0000-0000-000065010000}"/>
    <cellStyle name="Vírgula 5" xfId="24" xr:uid="{00000000-0005-0000-0000-000066010000}"/>
    <cellStyle name="Vírgula 5 2" xfId="311" xr:uid="{00000000-0005-0000-0000-000067010000}"/>
    <cellStyle name="Vírgula 5 3" xfId="140" xr:uid="{00000000-0005-0000-0000-000068010000}"/>
    <cellStyle name="Vírgula 6" xfId="272" xr:uid="{00000000-0005-0000-0000-000069010000}"/>
    <cellStyle name="Vírgula 6 2" xfId="273" xr:uid="{00000000-0005-0000-0000-00006A010000}"/>
    <cellStyle name="Vírgula 6 2 2" xfId="353" xr:uid="{00000000-0005-0000-0000-00006B010000}"/>
    <cellStyle name="Vírgula 6 3" xfId="352" xr:uid="{00000000-0005-0000-0000-00006C010000}"/>
    <cellStyle name="Vírgula 7" xfId="274" xr:uid="{00000000-0005-0000-0000-00006D010000}"/>
    <cellStyle name="Vírgula 7 2" xfId="275" xr:uid="{00000000-0005-0000-0000-00006E010000}"/>
    <cellStyle name="Vírgula 7 2 2" xfId="355" xr:uid="{00000000-0005-0000-0000-00006F010000}"/>
    <cellStyle name="Vírgula 7 3" xfId="354" xr:uid="{00000000-0005-0000-0000-000070010000}"/>
    <cellStyle name="Vírgula 8" xfId="276" xr:uid="{00000000-0005-0000-0000-000071010000}"/>
    <cellStyle name="Vírgula 8 2" xfId="277" xr:uid="{00000000-0005-0000-0000-000072010000}"/>
    <cellStyle name="Vírgula 8 2 2" xfId="357" xr:uid="{00000000-0005-0000-0000-000073010000}"/>
    <cellStyle name="Vírgula 8 3" xfId="356" xr:uid="{00000000-0005-0000-0000-000074010000}"/>
    <cellStyle name="Vírgula 9" xfId="278" xr:uid="{00000000-0005-0000-0000-000075010000}"/>
    <cellStyle name="Vírgula 9 2" xfId="358" xr:uid="{00000000-0005-0000-0000-000076010000}"/>
    <cellStyle name="Warning Text" xfId="200" xr:uid="{00000000-0005-0000-0000-000077010000}"/>
  </cellStyles>
  <dxfs count="0"/>
  <tableStyles count="0" defaultTableStyle="TableStyleMedium2" defaultPivotStyle="PivotStyleLight16"/>
  <colors>
    <mruColors>
      <color rgb="FFFFFF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283198</xdr:colOff>
      <xdr:row>0</xdr:row>
      <xdr:rowOff>173567</xdr:rowOff>
    </xdr:from>
    <xdr:to>
      <xdr:col>2</xdr:col>
      <xdr:colOff>291251</xdr:colOff>
      <xdr:row>4</xdr:row>
      <xdr:rowOff>140634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283198" y="173567"/>
          <a:ext cx="2383700" cy="8456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52357</xdr:colOff>
      <xdr:row>1</xdr:row>
      <xdr:rowOff>21811</xdr:rowOff>
    </xdr:from>
    <xdr:to>
      <xdr:col>2</xdr:col>
      <xdr:colOff>862853</xdr:colOff>
      <xdr:row>5</xdr:row>
      <xdr:rowOff>156883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52357" y="268340"/>
          <a:ext cx="2020731" cy="986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194984</xdr:colOff>
      <xdr:row>1</xdr:row>
      <xdr:rowOff>62684</xdr:rowOff>
    </xdr:from>
    <xdr:to>
      <xdr:col>0</xdr:col>
      <xdr:colOff>2229970</xdr:colOff>
      <xdr:row>6</xdr:row>
      <xdr:rowOff>229752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194984" y="309213"/>
          <a:ext cx="2034986" cy="119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190501</xdr:rowOff>
    </xdr:from>
    <xdr:to>
      <xdr:col>0</xdr:col>
      <xdr:colOff>1741393</xdr:colOff>
      <xdr:row>5</xdr:row>
      <xdr:rowOff>56030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0" y="190501"/>
          <a:ext cx="1741393" cy="9637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593595</xdr:colOff>
      <xdr:row>6</xdr:row>
      <xdr:rowOff>211667</xdr:rowOff>
    </xdr:from>
    <xdr:to>
      <xdr:col>21</xdr:col>
      <xdr:colOff>326965</xdr:colOff>
      <xdr:row>14</xdr:row>
      <xdr:rowOff>97155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39" t="27869" r="27956" b="23428"/>
        <a:stretch/>
      </xdr:blipFill>
      <xdr:spPr>
        <a:xfrm>
          <a:off x="9811678" y="1481667"/>
          <a:ext cx="4940370" cy="2160905"/>
        </a:xfrm>
        <a:prstGeom prst="rect">
          <a:avLst/>
        </a:prstGeom>
      </xdr:spPr>
    </xdr:pic>
    <xdr:clientData/>
  </xdr:twoCellAnchor>
  <xdr:twoCellAnchor editAs="oneCell">
    <xdr:from>
      <xdr:col>14</xdr:col>
      <xdr:colOff>550333</xdr:colOff>
      <xdr:row>16</xdr:row>
      <xdr:rowOff>24342</xdr:rowOff>
    </xdr:from>
    <xdr:to>
      <xdr:col>21</xdr:col>
      <xdr:colOff>611205</xdr:colOff>
      <xdr:row>32</xdr:row>
      <xdr:rowOff>297393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721" t="19244" r="21334" b="16511"/>
        <a:stretch/>
      </xdr:blipFill>
      <xdr:spPr>
        <a:xfrm>
          <a:off x="9768416" y="3717925"/>
          <a:ext cx="5267872" cy="3321051"/>
        </a:xfrm>
        <a:prstGeom prst="rect">
          <a:avLst/>
        </a:prstGeom>
      </xdr:spPr>
    </xdr:pic>
    <xdr:clientData/>
  </xdr:twoCellAnchor>
  <xdr:twoCellAnchor editAs="oneCell">
    <xdr:from>
      <xdr:col>14</xdr:col>
      <xdr:colOff>529168</xdr:colOff>
      <xdr:row>33</xdr:row>
      <xdr:rowOff>291654</xdr:rowOff>
    </xdr:from>
    <xdr:to>
      <xdr:col>21</xdr:col>
      <xdr:colOff>452968</xdr:colOff>
      <xdr:row>41</xdr:row>
      <xdr:rowOff>131233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884" t="39067" r="21334" b="17525"/>
        <a:stretch/>
      </xdr:blipFill>
      <xdr:spPr>
        <a:xfrm>
          <a:off x="9747251" y="7435404"/>
          <a:ext cx="5130800" cy="2252579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63501</xdr:colOff>
      <xdr:row>44</xdr:row>
      <xdr:rowOff>69696</xdr:rowOff>
    </xdr:from>
    <xdr:to>
      <xdr:col>19</xdr:col>
      <xdr:colOff>704852</xdr:colOff>
      <xdr:row>50</xdr:row>
      <xdr:rowOff>166158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941" t="25322" r="32316" b="47042"/>
        <a:stretch/>
      </xdr:blipFill>
      <xdr:spPr>
        <a:xfrm>
          <a:off x="9426576" y="7022946"/>
          <a:ext cx="3594100" cy="1239462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50</xdr:row>
      <xdr:rowOff>167216</xdr:rowOff>
    </xdr:from>
    <xdr:to>
      <xdr:col>20</xdr:col>
      <xdr:colOff>263160</xdr:colOff>
      <xdr:row>57</xdr:row>
      <xdr:rowOff>151341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1883" t="40080" r="21822" b="27942"/>
        <a:stretch/>
      </xdr:blipFill>
      <xdr:spPr>
        <a:xfrm>
          <a:off x="10043583" y="9226549"/>
          <a:ext cx="4178992" cy="1328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171450</xdr:rowOff>
    </xdr:from>
    <xdr:to>
      <xdr:col>0</xdr:col>
      <xdr:colOff>1875367</xdr:colOff>
      <xdr:row>5</xdr:row>
      <xdr:rowOff>127001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0" y="171450"/>
          <a:ext cx="1875367" cy="10456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209551</xdr:rowOff>
    </xdr:from>
    <xdr:to>
      <xdr:col>1</xdr:col>
      <xdr:colOff>1209675</xdr:colOff>
      <xdr:row>6</xdr:row>
      <xdr:rowOff>77991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219075" y="209551"/>
          <a:ext cx="1600200" cy="11447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</xdr:row>
      <xdr:rowOff>28575</xdr:rowOff>
    </xdr:from>
    <xdr:to>
      <xdr:col>7</xdr:col>
      <xdr:colOff>582847</xdr:colOff>
      <xdr:row>49</xdr:row>
      <xdr:rowOff>57149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AEF52D-7708-43BE-A9BF-950B84DEC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09800"/>
          <a:ext cx="7097947" cy="783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Applications\Microsoft%20Excel.app\COTESE031\Usuarios\DOC\Micro_ASHFORD\PLANILHAS%202001%20(TUDO)\PROJETO%20ALVORADA%202\ALVORADA%20COMPLETO\E.E%20E.F.M.%20de%20Alcantil%20-%20Alcant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Home\C\Users\J&#250;nior\Downloads\Or&#231;amentos%20para%20composi&#231;&#227;o%20-%20SINAPI%20%20-%20JULHO2013\Biotecnologia\Biotecnologia%20-%20Pronto%20para%20Licitar\PLANILHA%20SINAPI%20-%20JULHO%202013%20(modificado%20por%20Romero)%20-%20TEST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RQUIVOS%20-%20TJPB/ATECEL%202021/02%20F&#211;RUM%20CRIMINAL/Or&#231;amento%20completo%20do%20F&#243;rum%20Criminal%20-%202021%20-%20V0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Applications\Microsoft%20Excel.app\COTESE031\Usuarios\DOC\Micro_ASHFORD\PLANILHAS%202001%20(TUDO)\PROJETO%20ALVORADA%202\ALVORADA%20COMPLETO\E.E%20E.F.M.%20Napole&#227;o%20A.%20N&#243;brega%20-%20S.%20Mamed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 Out. 2001 - BDI=20% Ajus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GERAL - JULHO 2013"/>
      <sheetName val="COMPOSIÇÃO"/>
      <sheetName val="INSUMOS SINAPI - CONSULTA"/>
      <sheetName val="ENCARGOS SOCIAIS"/>
      <sheetName val="Composiçõe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rçamento"/>
      <sheetName val="Memoria de Calculo"/>
      <sheetName val="Comp_analiticas"/>
      <sheetName val="Cronograma"/>
      <sheetName val="Encargos"/>
      <sheetName val="BDI"/>
      <sheetName val="Intervalos"/>
      <sheetName val="Curva ABC Serviços"/>
      <sheetName val="Planilha1"/>
    </sheetNames>
    <sheetDataSet>
      <sheetData sheetId="0" refreshError="1"/>
      <sheetData sheetId="1">
        <row r="2">
          <cell r="H2">
            <v>0.26400000000000001</v>
          </cell>
        </row>
        <row r="87">
          <cell r="J87">
            <v>859596.14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G2" t="str">
            <v>1 Quartil</v>
          </cell>
        </row>
      </sheetData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96"/>
  <sheetViews>
    <sheetView view="pageBreakPreview" zoomScale="85" zoomScaleNormal="80" zoomScaleSheetLayoutView="85" workbookViewId="0">
      <selection activeCell="D6" sqref="D6:G7"/>
    </sheetView>
  </sheetViews>
  <sheetFormatPr defaultRowHeight="15" x14ac:dyDescent="0.25"/>
  <cols>
    <col min="1" max="1" width="16.28515625" customWidth="1"/>
    <col min="2" max="2" width="18.28515625" customWidth="1"/>
    <col min="3" max="3" width="6.7109375" customWidth="1"/>
    <col min="4" max="4" width="89" style="36" customWidth="1"/>
    <col min="5" max="5" width="13.5703125" customWidth="1"/>
    <col min="6" max="6" width="9.7109375" customWidth="1"/>
    <col min="7" max="7" width="18" customWidth="1"/>
    <col min="8" max="8" width="18.85546875" customWidth="1"/>
    <col min="9" max="9" width="23" customWidth="1"/>
  </cols>
  <sheetData>
    <row r="1" spans="1:10" ht="19.5" x14ac:dyDescent="0.25">
      <c r="A1" s="135"/>
      <c r="B1" s="136"/>
      <c r="C1" s="136"/>
      <c r="D1" s="146" t="s">
        <v>61</v>
      </c>
      <c r="E1" s="146"/>
      <c r="F1" s="146"/>
      <c r="G1" s="146"/>
      <c r="H1" s="74"/>
      <c r="I1" s="75"/>
    </row>
    <row r="2" spans="1:10" ht="19.5" x14ac:dyDescent="0.25">
      <c r="A2" s="137"/>
      <c r="B2" s="138"/>
      <c r="C2" s="138"/>
      <c r="D2" s="147" t="s">
        <v>127</v>
      </c>
      <c r="E2" s="147"/>
      <c r="F2" s="147"/>
      <c r="G2" s="147"/>
      <c r="H2" s="76"/>
      <c r="I2" s="77"/>
    </row>
    <row r="3" spans="1:10" ht="15.75" x14ac:dyDescent="0.25">
      <c r="A3" s="137"/>
      <c r="B3" s="138"/>
      <c r="C3" s="138"/>
      <c r="D3" s="139" t="s">
        <v>62</v>
      </c>
      <c r="E3" s="139"/>
      <c r="F3" s="139"/>
      <c r="G3" s="139"/>
      <c r="H3" s="140" t="s">
        <v>63</v>
      </c>
      <c r="I3" s="141"/>
    </row>
    <row r="4" spans="1:10" ht="15.75" x14ac:dyDescent="0.25">
      <c r="A4" s="137"/>
      <c r="B4" s="138"/>
      <c r="C4" s="138"/>
      <c r="D4" s="139"/>
      <c r="E4" s="139"/>
      <c r="F4" s="139"/>
      <c r="G4" s="139"/>
      <c r="H4" s="51" t="s">
        <v>0</v>
      </c>
      <c r="I4" s="78">
        <v>45099</v>
      </c>
    </row>
    <row r="5" spans="1:10" ht="15.75" x14ac:dyDescent="0.25">
      <c r="A5" s="137"/>
      <c r="B5" s="138"/>
      <c r="C5" s="138"/>
      <c r="D5" s="139"/>
      <c r="E5" s="139"/>
      <c r="F5" s="139"/>
      <c r="G5" s="139"/>
      <c r="H5" s="79" t="s">
        <v>64</v>
      </c>
      <c r="I5" s="80">
        <v>1.1399999999999999</v>
      </c>
    </row>
    <row r="6" spans="1:10" x14ac:dyDescent="0.25">
      <c r="A6" s="142" t="s">
        <v>1</v>
      </c>
      <c r="B6" s="143"/>
      <c r="C6" s="143"/>
      <c r="D6" s="144" t="s">
        <v>126</v>
      </c>
      <c r="E6" s="144"/>
      <c r="F6" s="144"/>
      <c r="G6" s="144"/>
      <c r="H6" s="132" t="s">
        <v>2</v>
      </c>
      <c r="I6" s="145">
        <f>BDI!N37</f>
        <v>0.2034</v>
      </c>
    </row>
    <row r="7" spans="1:10" ht="33" customHeight="1" x14ac:dyDescent="0.25">
      <c r="A7" s="142"/>
      <c r="B7" s="143"/>
      <c r="C7" s="143"/>
      <c r="D7" s="144"/>
      <c r="E7" s="144"/>
      <c r="F7" s="144"/>
      <c r="G7" s="144"/>
      <c r="H7" s="132"/>
      <c r="I7" s="145"/>
    </row>
    <row r="8" spans="1:10" ht="31.9" customHeight="1" x14ac:dyDescent="0.25">
      <c r="A8" s="133" t="s">
        <v>124</v>
      </c>
      <c r="B8" s="134"/>
      <c r="C8" s="134"/>
      <c r="D8" s="144" t="s">
        <v>128</v>
      </c>
      <c r="E8" s="144"/>
      <c r="F8" s="144"/>
      <c r="G8" s="144"/>
      <c r="H8" s="73" t="s">
        <v>65</v>
      </c>
      <c r="I8" s="81">
        <f>I25</f>
        <v>35159.69</v>
      </c>
    </row>
    <row r="9" spans="1:10" s="57" customFormat="1" ht="46.5" customHeight="1" x14ac:dyDescent="0.25">
      <c r="A9" s="82" t="s">
        <v>66</v>
      </c>
      <c r="B9" s="66" t="s">
        <v>67</v>
      </c>
      <c r="C9" s="66" t="s">
        <v>68</v>
      </c>
      <c r="D9" s="66" t="s">
        <v>69</v>
      </c>
      <c r="E9" s="66" t="s">
        <v>70</v>
      </c>
      <c r="F9" s="67" t="s">
        <v>3</v>
      </c>
      <c r="G9" s="67" t="s">
        <v>71</v>
      </c>
      <c r="H9" s="67" t="s">
        <v>72</v>
      </c>
      <c r="I9" s="83" t="s">
        <v>73</v>
      </c>
    </row>
    <row r="10" spans="1:10" s="50" customFormat="1" x14ac:dyDescent="0.25">
      <c r="A10" s="84"/>
      <c r="B10" s="68"/>
      <c r="C10" s="69" t="s">
        <v>4</v>
      </c>
      <c r="D10" s="70" t="s">
        <v>129</v>
      </c>
      <c r="E10" s="69"/>
      <c r="F10" s="71"/>
      <c r="G10" s="71"/>
      <c r="H10" s="71"/>
      <c r="I10" s="85">
        <f>ROUND(SUM(I11:I16),2)</f>
        <v>28304.22</v>
      </c>
    </row>
    <row r="11" spans="1:10" ht="28.5" x14ac:dyDescent="0.25">
      <c r="A11" s="86" t="s">
        <v>74</v>
      </c>
      <c r="B11" s="62">
        <v>88415</v>
      </c>
      <c r="C11" s="62" t="s">
        <v>5</v>
      </c>
      <c r="D11" s="63" t="s">
        <v>80</v>
      </c>
      <c r="E11" s="62" t="s">
        <v>6</v>
      </c>
      <c r="F11" s="64">
        <v>390</v>
      </c>
      <c r="G11" s="65">
        <v>3.51</v>
      </c>
      <c r="H11" s="65">
        <f>ROUND(G11+(G11*I$6),2)</f>
        <v>4.22</v>
      </c>
      <c r="I11" s="87">
        <f>ROUND(H11*F11,2)</f>
        <v>1645.8</v>
      </c>
      <c r="J11" s="52"/>
    </row>
    <row r="12" spans="1:10" ht="29.45" customHeight="1" x14ac:dyDescent="0.25">
      <c r="A12" s="86" t="s">
        <v>74</v>
      </c>
      <c r="B12" s="62">
        <v>88497</v>
      </c>
      <c r="C12" s="62" t="s">
        <v>9</v>
      </c>
      <c r="D12" s="63" t="s">
        <v>82</v>
      </c>
      <c r="E12" s="62" t="s">
        <v>6</v>
      </c>
      <c r="F12" s="64">
        <v>100</v>
      </c>
      <c r="G12" s="65">
        <v>15.77</v>
      </c>
      <c r="H12" s="65">
        <f t="shared" ref="H12:H16" si="0">ROUND(G12+(G12*I$6),2)</f>
        <v>18.98</v>
      </c>
      <c r="I12" s="87">
        <f>ROUND(H12*F12,2)</f>
        <v>1898</v>
      </c>
      <c r="J12" s="52"/>
    </row>
    <row r="13" spans="1:10" ht="32.25" customHeight="1" x14ac:dyDescent="0.25">
      <c r="A13" s="86" t="s">
        <v>74</v>
      </c>
      <c r="B13" s="62">
        <v>95626</v>
      </c>
      <c r="C13" s="62" t="s">
        <v>10</v>
      </c>
      <c r="D13" s="63" t="s">
        <v>76</v>
      </c>
      <c r="E13" s="62" t="s">
        <v>6</v>
      </c>
      <c r="F13" s="64">
        <v>1047</v>
      </c>
      <c r="G13" s="65">
        <v>17.22</v>
      </c>
      <c r="H13" s="65">
        <f t="shared" si="0"/>
        <v>20.72</v>
      </c>
      <c r="I13" s="87">
        <f t="shared" ref="I12:I16" si="1">ROUND(H13*F13,2)</f>
        <v>21693.84</v>
      </c>
    </row>
    <row r="14" spans="1:10" ht="49.5" customHeight="1" x14ac:dyDescent="0.25">
      <c r="A14" s="86" t="s">
        <v>74</v>
      </c>
      <c r="B14" s="62">
        <v>100746</v>
      </c>
      <c r="C14" s="62" t="s">
        <v>85</v>
      </c>
      <c r="D14" s="63" t="s">
        <v>81</v>
      </c>
      <c r="E14" s="62" t="s">
        <v>6</v>
      </c>
      <c r="F14" s="64">
        <v>50</v>
      </c>
      <c r="G14" s="65">
        <v>24</v>
      </c>
      <c r="H14" s="65">
        <f t="shared" si="0"/>
        <v>28.88</v>
      </c>
      <c r="I14" s="87">
        <f t="shared" si="1"/>
        <v>1444</v>
      </c>
    </row>
    <row r="15" spans="1:10" ht="27" customHeight="1" x14ac:dyDescent="0.25">
      <c r="A15" s="86" t="s">
        <v>95</v>
      </c>
      <c r="B15" s="62">
        <v>1</v>
      </c>
      <c r="C15" s="62" t="s">
        <v>86</v>
      </c>
      <c r="D15" s="63" t="s">
        <v>115</v>
      </c>
      <c r="E15" s="62" t="s">
        <v>6</v>
      </c>
      <c r="F15" s="64">
        <v>100</v>
      </c>
      <c r="G15" s="65">
        <v>8.51</v>
      </c>
      <c r="H15" s="65">
        <f t="shared" si="0"/>
        <v>10.24</v>
      </c>
      <c r="I15" s="87">
        <f t="shared" si="1"/>
        <v>1024</v>
      </c>
    </row>
    <row r="16" spans="1:10" ht="27" customHeight="1" x14ac:dyDescent="0.25">
      <c r="A16" s="86" t="s">
        <v>74</v>
      </c>
      <c r="B16" s="62">
        <v>102214</v>
      </c>
      <c r="C16" s="62" t="s">
        <v>94</v>
      </c>
      <c r="D16" s="63" t="s">
        <v>118</v>
      </c>
      <c r="E16" s="62" t="s">
        <v>6</v>
      </c>
      <c r="F16" s="64">
        <v>23.52</v>
      </c>
      <c r="G16" s="65">
        <v>21.15</v>
      </c>
      <c r="H16" s="65">
        <f t="shared" si="0"/>
        <v>25.45</v>
      </c>
      <c r="I16" s="87">
        <f t="shared" si="1"/>
        <v>598.58000000000004</v>
      </c>
    </row>
    <row r="17" spans="1:9" ht="16.5" customHeight="1" x14ac:dyDescent="0.25">
      <c r="A17" s="84"/>
      <c r="B17" s="68"/>
      <c r="C17" s="69" t="s">
        <v>96</v>
      </c>
      <c r="D17" s="70" t="s">
        <v>130</v>
      </c>
      <c r="E17" s="69"/>
      <c r="F17" s="71"/>
      <c r="G17" s="71"/>
      <c r="H17" s="71"/>
      <c r="I17" s="85">
        <f>ROUND(SUM(I18:I24),2)</f>
        <v>6855.47</v>
      </c>
    </row>
    <row r="18" spans="1:9" ht="27" customHeight="1" x14ac:dyDescent="0.25">
      <c r="A18" s="86" t="s">
        <v>74</v>
      </c>
      <c r="B18" s="62">
        <v>88415</v>
      </c>
      <c r="C18" s="62" t="s">
        <v>97</v>
      </c>
      <c r="D18" s="63" t="s">
        <v>80</v>
      </c>
      <c r="E18" s="62" t="s">
        <v>6</v>
      </c>
      <c r="F18" s="64">
        <v>35.619999999999997</v>
      </c>
      <c r="G18" s="65">
        <v>3.51</v>
      </c>
      <c r="H18" s="65">
        <f t="shared" ref="H18" si="2">ROUND(G18+(G18*I$6),2)</f>
        <v>4.22</v>
      </c>
      <c r="I18" s="87">
        <f t="shared" ref="I18" si="3">ROUND(H18*F18,2)</f>
        <v>150.32</v>
      </c>
    </row>
    <row r="19" spans="1:9" ht="27" customHeight="1" x14ac:dyDescent="0.25">
      <c r="A19" s="86" t="s">
        <v>74</v>
      </c>
      <c r="B19" s="62">
        <v>88497</v>
      </c>
      <c r="C19" s="62" t="s">
        <v>98</v>
      </c>
      <c r="D19" s="63" t="s">
        <v>82</v>
      </c>
      <c r="E19" s="62" t="s">
        <v>6</v>
      </c>
      <c r="F19" s="64">
        <v>35.92</v>
      </c>
      <c r="G19" s="65">
        <v>15.77</v>
      </c>
      <c r="H19" s="65">
        <f t="shared" ref="H19:H22" si="4">ROUND(G19+(G19*I$6),2)</f>
        <v>18.98</v>
      </c>
      <c r="I19" s="87">
        <f t="shared" ref="I19:I22" si="5">ROUND(H19*F19,2)</f>
        <v>681.76</v>
      </c>
    </row>
    <row r="20" spans="1:9" ht="27" customHeight="1" x14ac:dyDescent="0.25">
      <c r="A20" s="86" t="s">
        <v>74</v>
      </c>
      <c r="B20" s="62">
        <v>95626</v>
      </c>
      <c r="C20" s="62" t="s">
        <v>100</v>
      </c>
      <c r="D20" s="63" t="s">
        <v>76</v>
      </c>
      <c r="E20" s="62" t="s">
        <v>6</v>
      </c>
      <c r="F20" s="64">
        <v>35.92</v>
      </c>
      <c r="G20" s="65">
        <v>17.22</v>
      </c>
      <c r="H20" s="65">
        <f t="shared" si="4"/>
        <v>20.72</v>
      </c>
      <c r="I20" s="87">
        <f t="shared" si="5"/>
        <v>744.26</v>
      </c>
    </row>
    <row r="21" spans="1:9" ht="42.75" x14ac:dyDescent="0.25">
      <c r="A21" s="86" t="s">
        <v>74</v>
      </c>
      <c r="B21" s="62">
        <v>100746</v>
      </c>
      <c r="C21" s="62" t="s">
        <v>120</v>
      </c>
      <c r="D21" s="63" t="s">
        <v>81</v>
      </c>
      <c r="E21" s="62" t="s">
        <v>6</v>
      </c>
      <c r="F21" s="64">
        <v>66.400000000000006</v>
      </c>
      <c r="G21" s="65">
        <v>24</v>
      </c>
      <c r="H21" s="65">
        <f t="shared" si="4"/>
        <v>28.88</v>
      </c>
      <c r="I21" s="87">
        <f t="shared" si="5"/>
        <v>1917.63</v>
      </c>
    </row>
    <row r="22" spans="1:9" ht="27" customHeight="1" x14ac:dyDescent="0.25">
      <c r="A22" s="86" t="s">
        <v>74</v>
      </c>
      <c r="B22" s="62">
        <v>98557</v>
      </c>
      <c r="C22" s="62" t="s">
        <v>121</v>
      </c>
      <c r="D22" s="63" t="s">
        <v>99</v>
      </c>
      <c r="E22" s="62" t="s">
        <v>6</v>
      </c>
      <c r="F22" s="64">
        <v>35.619999999999997</v>
      </c>
      <c r="G22" s="65">
        <v>42.96</v>
      </c>
      <c r="H22" s="65">
        <f t="shared" si="4"/>
        <v>51.7</v>
      </c>
      <c r="I22" s="87">
        <f t="shared" si="5"/>
        <v>1841.55</v>
      </c>
    </row>
    <row r="23" spans="1:9" ht="27" customHeight="1" x14ac:dyDescent="0.25">
      <c r="A23" s="86" t="s">
        <v>95</v>
      </c>
      <c r="B23" s="62">
        <v>1</v>
      </c>
      <c r="C23" s="62" t="s">
        <v>122</v>
      </c>
      <c r="D23" s="63" t="s">
        <v>115</v>
      </c>
      <c r="E23" s="62" t="s">
        <v>6</v>
      </c>
      <c r="F23" s="64">
        <v>35.619999999999997</v>
      </c>
      <c r="G23" s="65">
        <v>8.51</v>
      </c>
      <c r="H23" s="65">
        <f t="shared" ref="H23:H24" si="6">ROUND(G23+(G23*I$6),2)</f>
        <v>10.24</v>
      </c>
      <c r="I23" s="87">
        <f t="shared" ref="I23:I24" si="7">ROUND(H23*F23,2)</f>
        <v>364.75</v>
      </c>
    </row>
    <row r="24" spans="1:9" ht="55.5" customHeight="1" x14ac:dyDescent="0.25">
      <c r="A24" s="86" t="s">
        <v>74</v>
      </c>
      <c r="B24" s="62">
        <v>10527</v>
      </c>
      <c r="C24" s="62" t="s">
        <v>123</v>
      </c>
      <c r="D24" s="63" t="s">
        <v>125</v>
      </c>
      <c r="E24" s="62" t="s">
        <v>119</v>
      </c>
      <c r="F24" s="64">
        <v>40</v>
      </c>
      <c r="G24" s="65">
        <v>24</v>
      </c>
      <c r="H24" s="65">
        <f t="shared" si="6"/>
        <v>28.88</v>
      </c>
      <c r="I24" s="87">
        <f t="shared" si="7"/>
        <v>1155.2</v>
      </c>
    </row>
    <row r="25" spans="1:9" s="50" customFormat="1" ht="32.25" customHeight="1" thickBot="1" x14ac:dyDescent="0.3">
      <c r="A25" s="88"/>
      <c r="B25" s="89"/>
      <c r="C25" s="89"/>
      <c r="D25" s="89"/>
      <c r="E25" s="89"/>
      <c r="F25" s="89"/>
      <c r="G25" s="89"/>
      <c r="H25" s="90" t="s">
        <v>75</v>
      </c>
      <c r="I25" s="91">
        <f>I17+I10</f>
        <v>35159.69</v>
      </c>
    </row>
    <row r="26" spans="1:9" s="40" customFormat="1" x14ac:dyDescent="0.25">
      <c r="A26"/>
      <c r="B26"/>
      <c r="C26"/>
      <c r="D26" s="36"/>
      <c r="E26"/>
      <c r="F26"/>
      <c r="G26"/>
      <c r="H26"/>
      <c r="I26"/>
    </row>
    <row r="27" spans="1:9" s="40" customFormat="1" x14ac:dyDescent="0.25">
      <c r="A27"/>
      <c r="B27"/>
      <c r="C27"/>
      <c r="D27" s="36"/>
      <c r="E27"/>
      <c r="F27"/>
      <c r="G27"/>
      <c r="H27"/>
      <c r="I27"/>
    </row>
    <row r="28" spans="1:9" s="40" customFormat="1" x14ac:dyDescent="0.25">
      <c r="A28"/>
      <c r="B28"/>
      <c r="C28"/>
      <c r="D28" s="36"/>
      <c r="E28"/>
      <c r="F28"/>
      <c r="G28"/>
      <c r="H28"/>
      <c r="I28"/>
    </row>
    <row r="33" ht="30" customHeight="1" x14ac:dyDescent="0.25"/>
    <row r="34" ht="19.5" customHeight="1" x14ac:dyDescent="0.25"/>
    <row r="35" ht="26.25" customHeight="1" x14ac:dyDescent="0.25"/>
    <row r="36" ht="19.5" customHeight="1" x14ac:dyDescent="0.25"/>
    <row r="37" ht="47.25" customHeight="1" x14ac:dyDescent="0.25"/>
    <row r="38" ht="48.75" customHeight="1" x14ac:dyDescent="0.25"/>
    <row r="39" ht="44.25" customHeight="1" x14ac:dyDescent="0.25"/>
    <row r="41" ht="61.5" customHeight="1" x14ac:dyDescent="0.25"/>
    <row r="42" ht="15.75" customHeight="1" x14ac:dyDescent="0.25"/>
    <row r="43" ht="48" customHeight="1" x14ac:dyDescent="0.25"/>
    <row r="44" ht="61.5" customHeight="1" x14ac:dyDescent="0.25"/>
    <row r="45" ht="54" customHeight="1" x14ac:dyDescent="0.25"/>
    <row r="47" ht="41.25" customHeight="1" x14ac:dyDescent="0.25"/>
    <row r="54" ht="32.25" customHeight="1" x14ac:dyDescent="0.25"/>
    <row r="55" ht="15.75" customHeight="1" x14ac:dyDescent="0.25"/>
    <row r="56" ht="27" customHeight="1" x14ac:dyDescent="0.25"/>
    <row r="57" ht="27" customHeight="1" x14ac:dyDescent="0.25"/>
    <row r="58" ht="48" customHeight="1" x14ac:dyDescent="0.25"/>
    <row r="72" ht="42" customHeight="1" x14ac:dyDescent="0.25"/>
    <row r="73" ht="42" customHeight="1" x14ac:dyDescent="0.25"/>
    <row r="74" ht="42" customHeight="1" x14ac:dyDescent="0.25"/>
    <row r="75" ht="42" customHeight="1" x14ac:dyDescent="0.25"/>
    <row r="76" ht="42" customHeight="1" x14ac:dyDescent="0.25"/>
    <row r="77" ht="42" customHeight="1" x14ac:dyDescent="0.25"/>
    <row r="78" ht="42" customHeight="1" x14ac:dyDescent="0.25"/>
    <row r="84" ht="63" customHeight="1" x14ac:dyDescent="0.25"/>
    <row r="85" ht="17.25" customHeight="1" x14ac:dyDescent="0.25"/>
    <row r="86" ht="42.75" customHeight="1" x14ac:dyDescent="0.25"/>
    <row r="87" ht="44.25" customHeight="1" x14ac:dyDescent="0.25"/>
    <row r="88" ht="24" customHeight="1" x14ac:dyDescent="0.25"/>
    <row r="89" ht="43.5" customHeight="1" x14ac:dyDescent="0.25"/>
    <row r="90" ht="16.5" customHeight="1" x14ac:dyDescent="0.25"/>
    <row r="91" ht="16.5" customHeight="1" x14ac:dyDescent="0.25"/>
    <row r="92" ht="20.25" customHeight="1" x14ac:dyDescent="0.25"/>
    <row r="93" ht="50.25" customHeight="1" x14ac:dyDescent="0.25"/>
    <row r="94" ht="46.5" customHeight="1" x14ac:dyDescent="0.25"/>
    <row r="95" ht="15" customHeight="1" x14ac:dyDescent="0.25"/>
    <row r="96" ht="19.5" customHeight="1" x14ac:dyDescent="0.25"/>
  </sheetData>
  <mergeCells count="11">
    <mergeCell ref="A8:C8"/>
    <mergeCell ref="D8:G8"/>
    <mergeCell ref="A1:C5"/>
    <mergeCell ref="D3:G5"/>
    <mergeCell ref="H3:I3"/>
    <mergeCell ref="A6:C7"/>
    <mergeCell ref="D6:G7"/>
    <mergeCell ref="H6:H7"/>
    <mergeCell ref="I6:I7"/>
    <mergeCell ref="D1:G1"/>
    <mergeCell ref="D2:G2"/>
  </mergeCells>
  <phoneticPr fontId="29" type="noConversion"/>
  <pageMargins left="0.51181102362204722" right="0.51181102362204722" top="0.78740157480314965" bottom="0.78740157480314965" header="0.31496062992125984" footer="0.31496062992125984"/>
  <pageSetup paperSize="9" scale="63" fitToHeight="0" orientation="landscape" r:id="rId1"/>
  <headerFooter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625"/>
  <sheetViews>
    <sheetView view="pageBreakPreview" zoomScale="85" zoomScaleNormal="100" zoomScaleSheetLayoutView="85" workbookViewId="0">
      <selection activeCell="B46" sqref="B46:K46"/>
    </sheetView>
  </sheetViews>
  <sheetFormatPr defaultRowHeight="15" x14ac:dyDescent="0.25"/>
  <cols>
    <col min="3" max="3" width="13.42578125" customWidth="1"/>
    <col min="4" max="4" width="6.85546875" customWidth="1"/>
    <col min="6" max="6" width="15" customWidth="1"/>
    <col min="8" max="8" width="10.42578125" customWidth="1"/>
    <col min="9" max="9" width="12.140625" bestFit="1" customWidth="1"/>
    <col min="10" max="10" width="8.42578125" customWidth="1"/>
    <col min="11" max="11" width="10" customWidth="1"/>
    <col min="13" max="13" width="16.85546875" bestFit="1" customWidth="1"/>
  </cols>
  <sheetData>
    <row r="1" spans="1:13" ht="19.899999999999999" customHeight="1" x14ac:dyDescent="0.25">
      <c r="A1" s="128"/>
      <c r="B1" s="128"/>
      <c r="C1" s="128"/>
      <c r="D1" s="129" t="s">
        <v>61</v>
      </c>
      <c r="E1" s="129"/>
      <c r="F1" s="129"/>
      <c r="G1" s="129"/>
      <c r="H1" s="129"/>
      <c r="I1" s="129"/>
      <c r="J1" s="129"/>
      <c r="K1" s="129"/>
      <c r="L1" s="129"/>
      <c r="M1" s="129"/>
    </row>
    <row r="2" spans="1:13" ht="19.899999999999999" customHeight="1" x14ac:dyDescent="0.25">
      <c r="A2" s="128"/>
      <c r="B2" s="128"/>
      <c r="C2" s="128"/>
      <c r="D2" s="129" t="s">
        <v>127</v>
      </c>
      <c r="E2" s="129"/>
      <c r="F2" s="129"/>
      <c r="G2" s="129"/>
      <c r="H2" s="129"/>
      <c r="I2" s="129"/>
      <c r="J2" s="129"/>
      <c r="K2" s="129"/>
      <c r="L2" s="129"/>
      <c r="M2" s="129"/>
    </row>
    <row r="3" spans="1:13" ht="16.149999999999999" customHeight="1" x14ac:dyDescent="0.25">
      <c r="A3" s="128"/>
      <c r="B3" s="128"/>
      <c r="C3" s="128"/>
      <c r="D3" s="130" t="s">
        <v>111</v>
      </c>
      <c r="E3" s="130"/>
      <c r="F3" s="130"/>
      <c r="G3" s="130"/>
      <c r="H3" s="130"/>
      <c r="I3" s="130"/>
      <c r="J3" s="130"/>
      <c r="K3" s="130"/>
      <c r="L3" s="130"/>
      <c r="M3" s="130"/>
    </row>
    <row r="4" spans="1:13" ht="16.149999999999999" customHeight="1" x14ac:dyDescent="0.25">
      <c r="A4" s="128"/>
      <c r="B4" s="128"/>
      <c r="C4" s="128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3" ht="16.149999999999999" customHeight="1" x14ac:dyDescent="0.25">
      <c r="A5" s="128"/>
      <c r="B5" s="128"/>
      <c r="C5" s="128"/>
      <c r="D5" s="130"/>
      <c r="E5" s="130"/>
      <c r="F5" s="130"/>
      <c r="G5" s="130"/>
      <c r="H5" s="130"/>
      <c r="I5" s="130"/>
      <c r="J5" s="130"/>
      <c r="K5" s="130"/>
      <c r="L5" s="130"/>
      <c r="M5" s="130"/>
    </row>
    <row r="6" spans="1:13" ht="14.45" customHeight="1" x14ac:dyDescent="0.25">
      <c r="A6" s="131"/>
      <c r="B6" s="131"/>
      <c r="C6" s="131"/>
      <c r="D6" s="148" t="str">
        <f>'ORÇAMENTO PINTURA PMI'!D6:G7</f>
        <v xml:space="preserve">OBJETO: SERVIÇO DE CONSERVAÇÃO E PRESERVAÇÃO DO MONUMENTO HISTÓRICO PRIMEIRA LOJA MAÇÔNICA DE ITAMBÉ-PE, LOCALIZADA NA RUA DR. CORREIA LIMA, Nº 27, CENTRO E MONUMENTO DO CRISTO REDENTOR, LOCALIZADO NA PRAÇA MARIA JOSÉ SÁ DE ANDRADE, CENTRO, ITAMBÉ-PE. </v>
      </c>
      <c r="E6" s="148"/>
      <c r="F6" s="148"/>
      <c r="G6" s="148"/>
      <c r="H6" s="148"/>
      <c r="I6" s="148"/>
      <c r="J6" s="148"/>
      <c r="K6" s="148"/>
      <c r="L6" s="148"/>
      <c r="M6" s="148"/>
    </row>
    <row r="7" spans="1:13" ht="48.75" customHeight="1" x14ac:dyDescent="0.25">
      <c r="A7" s="131"/>
      <c r="B7" s="131"/>
      <c r="C7" s="131"/>
      <c r="D7" s="148"/>
      <c r="E7" s="148"/>
      <c r="F7" s="148"/>
      <c r="G7" s="148"/>
      <c r="H7" s="148"/>
      <c r="I7" s="148"/>
      <c r="J7" s="148"/>
      <c r="K7" s="148"/>
      <c r="L7" s="148"/>
      <c r="M7" s="148"/>
    </row>
    <row r="8" spans="1:13" ht="31.9" customHeight="1" x14ac:dyDescent="0.25">
      <c r="A8" s="127"/>
      <c r="B8" s="127"/>
      <c r="C8" s="127"/>
      <c r="D8" s="148" t="s">
        <v>128</v>
      </c>
      <c r="E8" s="148"/>
      <c r="F8" s="148"/>
      <c r="G8" s="148"/>
      <c r="H8" s="148"/>
      <c r="I8" s="148"/>
      <c r="J8" s="148"/>
      <c r="K8" s="148"/>
      <c r="L8" s="148"/>
      <c r="M8" s="148"/>
    </row>
    <row r="9" spans="1:13" x14ac:dyDescent="0.25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</row>
    <row r="10" spans="1:13" s="50" customFormat="1" ht="22.5" customHeight="1" x14ac:dyDescent="0.25">
      <c r="A10" s="241" t="s">
        <v>4</v>
      </c>
      <c r="B10" s="242" t="s">
        <v>129</v>
      </c>
      <c r="C10" s="242"/>
      <c r="D10" s="242"/>
      <c r="E10" s="242"/>
      <c r="F10" s="242"/>
      <c r="G10" s="242"/>
      <c r="H10" s="242"/>
      <c r="I10" s="242"/>
      <c r="J10" s="242"/>
      <c r="K10" s="242"/>
      <c r="L10" s="57"/>
      <c r="M10" s="243"/>
    </row>
    <row r="11" spans="1:13" s="50" customFormat="1" x14ac:dyDescent="0.25">
      <c r="A11" s="244" t="s">
        <v>5</v>
      </c>
      <c r="B11" s="245" t="str">
        <f>'ORÇAMENTO PINTURA PMI'!D11</f>
        <v>APLICAÇÃO MANUAL DE FUNDO SELADOR ACRÍLICO EM PAREDES EXTERNAS DE CASAS. AF_06/2014</v>
      </c>
      <c r="C11" s="245"/>
      <c r="D11" s="245"/>
      <c r="E11" s="245"/>
      <c r="F11" s="245"/>
      <c r="G11" s="245"/>
      <c r="H11" s="245"/>
      <c r="I11" s="245"/>
      <c r="J11" s="245"/>
      <c r="K11" s="245"/>
      <c r="L11" s="53" t="s">
        <v>6</v>
      </c>
      <c r="M11" s="72"/>
    </row>
    <row r="12" spans="1:13" ht="15" customHeight="1" x14ac:dyDescent="0.25">
      <c r="A12" s="246"/>
      <c r="B12" s="247" t="s">
        <v>7</v>
      </c>
      <c r="C12" s="247"/>
      <c r="D12" s="247"/>
      <c r="E12" s="248" t="s">
        <v>3</v>
      </c>
      <c r="F12" s="248" t="s">
        <v>12</v>
      </c>
      <c r="G12" s="248" t="s">
        <v>78</v>
      </c>
      <c r="H12" s="248" t="s">
        <v>77</v>
      </c>
      <c r="I12" s="249" t="s">
        <v>79</v>
      </c>
      <c r="J12" s="249"/>
      <c r="K12" s="249" t="s">
        <v>13</v>
      </c>
      <c r="L12" s="250" t="s">
        <v>8</v>
      </c>
      <c r="M12" s="251"/>
    </row>
    <row r="13" spans="1:13" ht="27" customHeight="1" x14ac:dyDescent="0.25">
      <c r="A13" s="246"/>
      <c r="B13" s="252" t="s">
        <v>116</v>
      </c>
      <c r="C13" s="253"/>
      <c r="D13" s="254"/>
      <c r="E13" s="255">
        <v>390</v>
      </c>
      <c r="F13" s="255"/>
      <c r="G13" s="255"/>
      <c r="H13" s="255"/>
      <c r="I13" s="255"/>
      <c r="J13" s="255"/>
      <c r="K13" s="256"/>
      <c r="L13" s="257">
        <f>E13</f>
        <v>390</v>
      </c>
      <c r="M13" s="251"/>
    </row>
    <row r="14" spans="1:13" x14ac:dyDescent="0.25">
      <c r="A14" s="248"/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9"/>
      <c r="M14" s="92"/>
    </row>
    <row r="15" spans="1:13" s="50" customFormat="1" x14ac:dyDescent="0.25">
      <c r="A15" s="244" t="s">
        <v>9</v>
      </c>
      <c r="B15" s="260" t="s">
        <v>82</v>
      </c>
      <c r="C15" s="260"/>
      <c r="D15" s="260"/>
      <c r="E15" s="260"/>
      <c r="F15" s="260"/>
      <c r="G15" s="260"/>
      <c r="H15" s="260"/>
      <c r="I15" s="260"/>
      <c r="J15" s="260"/>
      <c r="K15" s="260"/>
      <c r="L15" s="53" t="s">
        <v>6</v>
      </c>
      <c r="M15" s="261"/>
    </row>
    <row r="16" spans="1:13" x14ac:dyDescent="0.25">
      <c r="A16" s="246"/>
      <c r="B16" s="262" t="s">
        <v>7</v>
      </c>
      <c r="C16" s="262"/>
      <c r="D16" s="262"/>
      <c r="E16" s="263" t="s">
        <v>3</v>
      </c>
      <c r="F16" s="263" t="s">
        <v>11</v>
      </c>
      <c r="G16" s="263" t="s">
        <v>78</v>
      </c>
      <c r="H16" s="263" t="s">
        <v>12</v>
      </c>
      <c r="I16" s="264"/>
      <c r="J16" s="264" t="s">
        <v>84</v>
      </c>
      <c r="K16" s="264" t="s">
        <v>13</v>
      </c>
      <c r="L16" s="265" t="s">
        <v>8</v>
      </c>
      <c r="M16" s="266"/>
    </row>
    <row r="17" spans="1:13" ht="27" customHeight="1" x14ac:dyDescent="0.25">
      <c r="A17" s="246"/>
      <c r="B17" s="267" t="s">
        <v>117</v>
      </c>
      <c r="C17" s="268"/>
      <c r="D17" s="269"/>
      <c r="E17" s="270">
        <v>100</v>
      </c>
      <c r="F17" s="270"/>
      <c r="G17" s="270"/>
      <c r="H17" s="270"/>
      <c r="I17" s="270"/>
      <c r="J17" s="270"/>
      <c r="K17" s="271"/>
      <c r="L17" s="272">
        <f>E17</f>
        <v>100</v>
      </c>
      <c r="M17" s="266"/>
    </row>
    <row r="18" spans="1:13" ht="22.5" customHeight="1" x14ac:dyDescent="0.25">
      <c r="A18" s="248"/>
      <c r="B18" s="273" t="s">
        <v>14</v>
      </c>
      <c r="C18" s="273"/>
      <c r="D18" s="273"/>
      <c r="E18" s="273"/>
      <c r="F18" s="273"/>
      <c r="G18" s="273"/>
      <c r="H18" s="273"/>
      <c r="I18" s="273"/>
      <c r="J18" s="273"/>
      <c r="K18" s="273"/>
      <c r="L18" s="272">
        <f>SUM(L17:L17)</f>
        <v>100</v>
      </c>
      <c r="M18" s="92"/>
    </row>
    <row r="19" spans="1:13" x14ac:dyDescent="0.25">
      <c r="A19" s="248"/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9"/>
      <c r="M19" s="274"/>
    </row>
    <row r="20" spans="1:13" s="50" customFormat="1" x14ac:dyDescent="0.25">
      <c r="A20" s="244" t="s">
        <v>10</v>
      </c>
      <c r="B20" s="245" t="str">
        <f>'ORÇAMENTO PINTURA PMI'!D13</f>
        <v>APLICAÇÃO MANUAL DE TINTA LÁTEX ACRÍLICA EM PAREDE EXTERNAS DE CASAS, DUAS DEMÃOS. AF_11/2016</v>
      </c>
      <c r="C20" s="245"/>
      <c r="D20" s="245"/>
      <c r="E20" s="245"/>
      <c r="F20" s="245"/>
      <c r="G20" s="245"/>
      <c r="H20" s="245"/>
      <c r="I20" s="245"/>
      <c r="J20" s="245"/>
      <c r="K20" s="245"/>
      <c r="L20" s="53" t="s">
        <v>6</v>
      </c>
      <c r="M20" s="261"/>
    </row>
    <row r="21" spans="1:13" ht="27" customHeight="1" x14ac:dyDescent="0.25">
      <c r="A21" s="246"/>
      <c r="B21" s="262" t="s">
        <v>7</v>
      </c>
      <c r="C21" s="262"/>
      <c r="D21" s="262"/>
      <c r="E21" s="263" t="s">
        <v>3</v>
      </c>
      <c r="F21" s="263" t="s">
        <v>12</v>
      </c>
      <c r="G21" s="263" t="s">
        <v>78</v>
      </c>
      <c r="H21" s="263" t="s">
        <v>110</v>
      </c>
      <c r="I21" s="264" t="s">
        <v>79</v>
      </c>
      <c r="J21" s="264"/>
      <c r="K21" s="264" t="s">
        <v>13</v>
      </c>
      <c r="L21" s="265" t="s">
        <v>8</v>
      </c>
      <c r="M21" s="274"/>
    </row>
    <row r="22" spans="1:13" ht="19.5" customHeight="1" x14ac:dyDescent="0.25">
      <c r="A22" s="246"/>
      <c r="B22" s="267" t="s">
        <v>8</v>
      </c>
      <c r="C22" s="268"/>
      <c r="D22" s="269"/>
      <c r="E22" s="270">
        <v>1047</v>
      </c>
      <c r="F22" s="270"/>
      <c r="G22" s="270"/>
      <c r="H22" s="270"/>
      <c r="I22" s="270"/>
      <c r="J22" s="270"/>
      <c r="K22" s="271"/>
      <c r="L22" s="275">
        <f>E22</f>
        <v>1047</v>
      </c>
      <c r="M22" s="276"/>
    </row>
    <row r="23" spans="1:13" ht="15" customHeight="1" x14ac:dyDescent="0.25">
      <c r="A23" s="246"/>
      <c r="B23" s="273" t="s">
        <v>14</v>
      </c>
      <c r="C23" s="273"/>
      <c r="D23" s="273"/>
      <c r="E23" s="273"/>
      <c r="F23" s="273"/>
      <c r="G23" s="273"/>
      <c r="H23" s="273"/>
      <c r="I23" s="273"/>
      <c r="J23" s="273"/>
      <c r="K23" s="273"/>
      <c r="L23" s="275">
        <f>SUM(L22:L22)</f>
        <v>1047</v>
      </c>
      <c r="M23" s="276"/>
    </row>
    <row r="24" spans="1:13" ht="18.75" customHeight="1" x14ac:dyDescent="0.25">
      <c r="A24" s="246"/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9"/>
      <c r="M24" s="276"/>
    </row>
    <row r="25" spans="1:13" ht="31.5" customHeight="1" x14ac:dyDescent="0.25">
      <c r="A25" s="244" t="s">
        <v>85</v>
      </c>
      <c r="B25" s="245" t="str">
        <f>'ORÇAMENTO PINTURA PMI'!D14</f>
        <v>PINTURA COM TINTA ALQUÍDICA DE ACABAMENTO (ESMALTE SINTÉTICO BRILHANTE) APLICADA A ROLO OU PINCEL SOBRE SUPERFÍCIES METÁLICAS (EXCETO PERFIL) EXECUTADO EM OBRA (POR DEMÃO). AF_01/2020</v>
      </c>
      <c r="C25" s="245"/>
      <c r="D25" s="245"/>
      <c r="E25" s="245"/>
      <c r="F25" s="245"/>
      <c r="G25" s="245"/>
      <c r="H25" s="245"/>
      <c r="I25" s="245"/>
      <c r="J25" s="245"/>
      <c r="K25" s="245"/>
      <c r="L25" s="53" t="s">
        <v>6</v>
      </c>
      <c r="M25" s="276"/>
    </row>
    <row r="26" spans="1:13" ht="18.75" customHeight="1" x14ac:dyDescent="0.25">
      <c r="A26" s="246"/>
      <c r="B26" s="262" t="s">
        <v>7</v>
      </c>
      <c r="C26" s="262"/>
      <c r="D26" s="262"/>
      <c r="E26" s="263" t="s">
        <v>3</v>
      </c>
      <c r="F26" s="277" t="s">
        <v>11</v>
      </c>
      <c r="G26" s="263" t="s">
        <v>78</v>
      </c>
      <c r="H26" s="263"/>
      <c r="I26" s="264" t="s">
        <v>79</v>
      </c>
      <c r="J26" s="264"/>
      <c r="K26" s="264" t="s">
        <v>13</v>
      </c>
      <c r="L26" s="271" t="s">
        <v>8</v>
      </c>
      <c r="M26" s="276"/>
    </row>
    <row r="27" spans="1:13" ht="18.75" customHeight="1" x14ac:dyDescent="0.25">
      <c r="A27" s="246"/>
      <c r="B27" s="267" t="s">
        <v>83</v>
      </c>
      <c r="C27" s="268"/>
      <c r="D27" s="269"/>
      <c r="E27" s="270">
        <v>50</v>
      </c>
      <c r="F27" s="270"/>
      <c r="G27" s="270"/>
      <c r="H27" s="270"/>
      <c r="I27" s="270"/>
      <c r="J27" s="270"/>
      <c r="K27" s="271"/>
      <c r="L27" s="275">
        <f>E27</f>
        <v>50</v>
      </c>
      <c r="M27" s="276"/>
    </row>
    <row r="28" spans="1:13" ht="18.75" customHeight="1" x14ac:dyDescent="0.25">
      <c r="A28" s="246"/>
      <c r="B28" s="273" t="s">
        <v>14</v>
      </c>
      <c r="C28" s="273"/>
      <c r="D28" s="273"/>
      <c r="E28" s="273"/>
      <c r="F28" s="273"/>
      <c r="G28" s="273"/>
      <c r="H28" s="273"/>
      <c r="I28" s="273"/>
      <c r="J28" s="273"/>
      <c r="K28" s="273"/>
      <c r="L28" s="275">
        <f>SUM(L27:L27)</f>
        <v>50</v>
      </c>
      <c r="M28" s="276"/>
    </row>
    <row r="29" spans="1:13" ht="18.75" customHeight="1" x14ac:dyDescent="0.25">
      <c r="A29" s="246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276"/>
    </row>
    <row r="30" spans="1:13" ht="18.75" customHeight="1" x14ac:dyDescent="0.25">
      <c r="A30" s="244" t="s">
        <v>86</v>
      </c>
      <c r="B30" s="245" t="str">
        <f>'ORÇAMENTO PINTURA PMI'!D15</f>
        <v>REMOÇÃO DE PINTURA LÁTEX (RASPAGEM E/OU LIXAMENTO E/OU ESCOVAÇÃO)</v>
      </c>
      <c r="C30" s="245"/>
      <c r="D30" s="245"/>
      <c r="E30" s="245"/>
      <c r="F30" s="245"/>
      <c r="G30" s="245"/>
      <c r="H30" s="245"/>
      <c r="I30" s="245"/>
      <c r="J30" s="245"/>
      <c r="K30" s="245"/>
      <c r="L30" s="53" t="s">
        <v>6</v>
      </c>
      <c r="M30" s="276"/>
    </row>
    <row r="31" spans="1:13" ht="18.75" customHeight="1" x14ac:dyDescent="0.25">
      <c r="A31" s="246"/>
      <c r="B31" s="278"/>
      <c r="C31" s="278"/>
      <c r="D31" s="278"/>
      <c r="E31" s="278"/>
      <c r="F31" s="278"/>
      <c r="G31" s="278"/>
      <c r="H31" s="278"/>
      <c r="I31" s="278"/>
      <c r="J31" s="278"/>
      <c r="K31" s="278"/>
      <c r="L31" s="38"/>
      <c r="M31" s="276"/>
    </row>
    <row r="32" spans="1:13" ht="18.75" customHeight="1" x14ac:dyDescent="0.25">
      <c r="A32" s="246"/>
      <c r="B32" s="262" t="s">
        <v>7</v>
      </c>
      <c r="C32" s="262"/>
      <c r="D32" s="262"/>
      <c r="E32" s="263" t="s">
        <v>3</v>
      </c>
      <c r="F32" s="263" t="s">
        <v>78</v>
      </c>
      <c r="G32" s="263" t="s">
        <v>11</v>
      </c>
      <c r="H32" s="263"/>
      <c r="I32" s="264" t="s">
        <v>79</v>
      </c>
      <c r="J32" s="264"/>
      <c r="K32" s="264" t="s">
        <v>13</v>
      </c>
      <c r="L32" s="271" t="s">
        <v>8</v>
      </c>
      <c r="M32" s="276"/>
    </row>
    <row r="33" spans="1:13" ht="18.75" customHeight="1" x14ac:dyDescent="0.25">
      <c r="A33" s="246"/>
      <c r="B33" s="267" t="s">
        <v>117</v>
      </c>
      <c r="C33" s="268"/>
      <c r="D33" s="269"/>
      <c r="E33" s="270">
        <v>100</v>
      </c>
      <c r="F33" s="270"/>
      <c r="G33" s="270"/>
      <c r="H33" s="270"/>
      <c r="I33" s="270"/>
      <c r="J33" s="270"/>
      <c r="K33" s="271"/>
      <c r="L33" s="275">
        <f>E33</f>
        <v>100</v>
      </c>
      <c r="M33" s="276"/>
    </row>
    <row r="34" spans="1:13" ht="18.75" customHeight="1" x14ac:dyDescent="0.25">
      <c r="A34" s="246"/>
      <c r="B34" s="273" t="s">
        <v>14</v>
      </c>
      <c r="C34" s="273"/>
      <c r="D34" s="273"/>
      <c r="E34" s="273"/>
      <c r="F34" s="273"/>
      <c r="G34" s="273"/>
      <c r="H34" s="273"/>
      <c r="I34" s="273"/>
      <c r="J34" s="273"/>
      <c r="K34" s="273"/>
      <c r="L34" s="275">
        <f>SUM(L33:L33)</f>
        <v>100</v>
      </c>
      <c r="M34" s="276"/>
    </row>
    <row r="35" spans="1:13" ht="18.75" customHeight="1" x14ac:dyDescent="0.25">
      <c r="A35" s="246"/>
      <c r="B35" s="279"/>
      <c r="C35" s="279"/>
      <c r="D35" s="279"/>
      <c r="E35" s="280"/>
      <c r="F35" s="280"/>
      <c r="G35" s="280"/>
      <c r="H35" s="280"/>
      <c r="I35" s="280"/>
      <c r="J35" s="280"/>
      <c r="K35" s="250"/>
      <c r="L35" s="259"/>
      <c r="M35" s="276"/>
    </row>
    <row r="36" spans="1:13" ht="18.75" customHeight="1" x14ac:dyDescent="0.25">
      <c r="A36" s="244" t="s">
        <v>94</v>
      </c>
      <c r="B36" s="245" t="str">
        <f>'ORÇAMENTO PINTURA PMI'!D16</f>
        <v>PINTURA VERNIZ (INCOLOR) ALQUÍDICO EM MADEIRA, USO INTERNO, 2 DEMÃOS. AF_01/2021</v>
      </c>
      <c r="C36" s="245"/>
      <c r="D36" s="245"/>
      <c r="E36" s="245"/>
      <c r="F36" s="245"/>
      <c r="G36" s="245"/>
      <c r="H36" s="245"/>
      <c r="I36" s="245"/>
      <c r="J36" s="245"/>
      <c r="K36" s="245"/>
      <c r="L36" s="53" t="s">
        <v>6</v>
      </c>
      <c r="M36" s="276"/>
    </row>
    <row r="37" spans="1:13" ht="18.75" customHeight="1" x14ac:dyDescent="0.25">
      <c r="A37" s="246"/>
      <c r="B37" s="278"/>
      <c r="C37" s="278"/>
      <c r="D37" s="278"/>
      <c r="E37" s="278"/>
      <c r="F37" s="278"/>
      <c r="G37" s="278"/>
      <c r="H37" s="278"/>
      <c r="I37" s="278"/>
      <c r="J37" s="278"/>
      <c r="K37" s="278"/>
      <c r="L37" s="38"/>
      <c r="M37" s="276"/>
    </row>
    <row r="38" spans="1:13" ht="18.75" customHeight="1" x14ac:dyDescent="0.25">
      <c r="A38" s="246"/>
      <c r="B38" s="262" t="s">
        <v>7</v>
      </c>
      <c r="C38" s="262"/>
      <c r="D38" s="262"/>
      <c r="E38" s="263" t="s">
        <v>3</v>
      </c>
      <c r="F38" s="263" t="s">
        <v>78</v>
      </c>
      <c r="G38" s="263" t="s">
        <v>11</v>
      </c>
      <c r="H38" s="263"/>
      <c r="I38" s="264" t="s">
        <v>79</v>
      </c>
      <c r="J38" s="264"/>
      <c r="K38" s="264" t="s">
        <v>13</v>
      </c>
      <c r="L38" s="271" t="s">
        <v>8</v>
      </c>
      <c r="M38" s="276"/>
    </row>
    <row r="39" spans="1:13" ht="16.5" customHeight="1" x14ac:dyDescent="0.25">
      <c r="A39" s="248"/>
      <c r="B39" s="267"/>
      <c r="C39" s="268"/>
      <c r="D39" s="269"/>
      <c r="E39" s="270">
        <v>23.52</v>
      </c>
      <c r="F39" s="270"/>
      <c r="G39" s="270"/>
      <c r="H39" s="270"/>
      <c r="I39" s="270"/>
      <c r="J39" s="270"/>
      <c r="K39" s="271"/>
      <c r="L39" s="275">
        <f>E39</f>
        <v>23.52</v>
      </c>
      <c r="M39" s="276"/>
    </row>
    <row r="40" spans="1:13" ht="18" customHeight="1" x14ac:dyDescent="0.25">
      <c r="A40" s="248"/>
      <c r="B40" s="273" t="s">
        <v>14</v>
      </c>
      <c r="C40" s="273"/>
      <c r="D40" s="273"/>
      <c r="E40" s="273"/>
      <c r="F40" s="273"/>
      <c r="G40" s="273"/>
      <c r="H40" s="273"/>
      <c r="I40" s="273"/>
      <c r="J40" s="273"/>
      <c r="K40" s="273"/>
      <c r="L40" s="275">
        <f>SUM(L39:L39)</f>
        <v>23.52</v>
      </c>
      <c r="M40" s="276"/>
    </row>
    <row r="41" spans="1:13" ht="18" customHeight="1" x14ac:dyDescent="0.25">
      <c r="A41" s="248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2"/>
      <c r="M41" s="276"/>
    </row>
    <row r="42" spans="1:13" ht="18" customHeight="1" x14ac:dyDescent="0.25">
      <c r="A42" s="241" t="s">
        <v>96</v>
      </c>
      <c r="B42" s="242" t="s">
        <v>130</v>
      </c>
      <c r="C42" s="242"/>
      <c r="D42" s="242"/>
      <c r="E42" s="242"/>
      <c r="F42" s="242"/>
      <c r="G42" s="242"/>
      <c r="H42" s="242"/>
      <c r="I42" s="242"/>
      <c r="J42" s="242"/>
      <c r="K42" s="242"/>
      <c r="L42" s="53" t="s">
        <v>6</v>
      </c>
      <c r="M42" s="276"/>
    </row>
    <row r="43" spans="1:13" x14ac:dyDescent="0.25">
      <c r="A43" s="244" t="s">
        <v>97</v>
      </c>
      <c r="B43" s="245" t="str">
        <f>'ORÇAMENTO PINTURA PMI'!D18</f>
        <v>APLICAÇÃO MANUAL DE FUNDO SELADOR ACRÍLICO EM PAREDES EXTERNAS DE CASAS. AF_06/2014</v>
      </c>
      <c r="C43" s="245"/>
      <c r="D43" s="245"/>
      <c r="E43" s="245"/>
      <c r="F43" s="245"/>
      <c r="G43" s="245"/>
      <c r="H43" s="245"/>
      <c r="I43" s="245"/>
      <c r="J43" s="245"/>
      <c r="K43" s="245"/>
      <c r="L43" s="53" t="s">
        <v>6</v>
      </c>
      <c r="M43" s="251"/>
    </row>
    <row r="44" spans="1:13" ht="12" customHeight="1" x14ac:dyDescent="0.25">
      <c r="A44" s="246"/>
      <c r="B44" s="262" t="s">
        <v>7</v>
      </c>
      <c r="C44" s="262"/>
      <c r="D44" s="262"/>
      <c r="E44" s="263" t="s">
        <v>3</v>
      </c>
      <c r="F44" s="263" t="s">
        <v>78</v>
      </c>
      <c r="G44" s="263" t="s">
        <v>11</v>
      </c>
      <c r="H44" s="263"/>
      <c r="I44" s="264" t="s">
        <v>79</v>
      </c>
      <c r="J44" s="264"/>
      <c r="K44" s="264" t="s">
        <v>13</v>
      </c>
      <c r="L44" s="271" t="s">
        <v>8</v>
      </c>
      <c r="M44" s="251"/>
    </row>
    <row r="45" spans="1:13" ht="15.75" customHeight="1" x14ac:dyDescent="0.25">
      <c r="A45" s="248"/>
      <c r="B45" s="267"/>
      <c r="C45" s="268"/>
      <c r="D45" s="269"/>
      <c r="E45" s="270">
        <f>'ORÇAMENTO PINTURA PMI'!F18</f>
        <v>35.619999999999997</v>
      </c>
      <c r="F45" s="270"/>
      <c r="G45" s="270"/>
      <c r="H45" s="270"/>
      <c r="I45" s="270"/>
      <c r="J45" s="270"/>
      <c r="K45" s="271"/>
      <c r="L45" s="275">
        <f>E45</f>
        <v>35.619999999999997</v>
      </c>
      <c r="M45" s="37"/>
    </row>
    <row r="46" spans="1:13" ht="12" customHeight="1" x14ac:dyDescent="0.25">
      <c r="A46" s="248"/>
      <c r="B46" s="273" t="s">
        <v>14</v>
      </c>
      <c r="C46" s="273"/>
      <c r="D46" s="273"/>
      <c r="E46" s="273"/>
      <c r="F46" s="273"/>
      <c r="G46" s="273"/>
      <c r="H46" s="273"/>
      <c r="I46" s="273"/>
      <c r="J46" s="273"/>
      <c r="K46" s="273"/>
      <c r="L46" s="275">
        <f>SUM(L45:L45)</f>
        <v>35.619999999999997</v>
      </c>
      <c r="M46" s="72"/>
    </row>
    <row r="47" spans="1:13" ht="13.5" customHeight="1" x14ac:dyDescent="0.25">
      <c r="A47" s="246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37"/>
    </row>
    <row r="48" spans="1:13" ht="13.5" customHeight="1" x14ac:dyDescent="0.25">
      <c r="A48" s="244" t="s">
        <v>98</v>
      </c>
      <c r="B48" s="245" t="str">
        <f>'ORÇAMENTO PINTURA PMI'!D19</f>
        <v>APLICAÇÃO E LIXAMENTO DE MASSA LÁTEX EM PAREDES, DUAS DEMÃOS. AF_06/2014</v>
      </c>
      <c r="C48" s="245"/>
      <c r="D48" s="245"/>
      <c r="E48" s="245"/>
      <c r="F48" s="245"/>
      <c r="G48" s="245"/>
      <c r="H48" s="245"/>
      <c r="I48" s="245"/>
      <c r="J48" s="245"/>
      <c r="K48" s="245"/>
      <c r="L48" s="53" t="s">
        <v>6</v>
      </c>
      <c r="M48" s="37"/>
    </row>
    <row r="49" spans="1:13" ht="15" customHeight="1" x14ac:dyDescent="0.25">
      <c r="A49" s="246"/>
      <c r="B49" s="262" t="s">
        <v>7</v>
      </c>
      <c r="C49" s="262"/>
      <c r="D49" s="262"/>
      <c r="E49" s="263" t="s">
        <v>3</v>
      </c>
      <c r="F49" s="263" t="s">
        <v>78</v>
      </c>
      <c r="G49" s="263" t="s">
        <v>11</v>
      </c>
      <c r="H49" s="263"/>
      <c r="I49" s="264" t="s">
        <v>79</v>
      </c>
      <c r="J49" s="264"/>
      <c r="K49" s="264" t="s">
        <v>13</v>
      </c>
      <c r="L49" s="271" t="s">
        <v>8</v>
      </c>
      <c r="M49" s="37"/>
    </row>
    <row r="50" spans="1:13" ht="13.5" customHeight="1" x14ac:dyDescent="0.25">
      <c r="A50" s="248"/>
      <c r="B50" s="267"/>
      <c r="C50" s="268"/>
      <c r="D50" s="269"/>
      <c r="E50" s="270">
        <f>'ORÇAMENTO PINTURA PMI'!F19</f>
        <v>35.92</v>
      </c>
      <c r="F50" s="270"/>
      <c r="G50" s="270"/>
      <c r="H50" s="270"/>
      <c r="I50" s="270"/>
      <c r="J50" s="270"/>
      <c r="K50" s="271"/>
      <c r="L50" s="275">
        <f>E50</f>
        <v>35.92</v>
      </c>
      <c r="M50" s="37"/>
    </row>
    <row r="51" spans="1:13" ht="19.5" customHeight="1" x14ac:dyDescent="0.25">
      <c r="A51" s="248"/>
      <c r="B51" s="273" t="s">
        <v>14</v>
      </c>
      <c r="C51" s="273"/>
      <c r="D51" s="273"/>
      <c r="E51" s="273"/>
      <c r="F51" s="273"/>
      <c r="G51" s="273"/>
      <c r="H51" s="273"/>
      <c r="I51" s="273"/>
      <c r="J51" s="273"/>
      <c r="K51" s="273"/>
      <c r="L51" s="275">
        <f>SUM(L50:L50)</f>
        <v>35.92</v>
      </c>
      <c r="M51" s="37"/>
    </row>
    <row r="52" spans="1:13" x14ac:dyDescent="0.25">
      <c r="A52" s="246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37"/>
    </row>
    <row r="53" spans="1:13" ht="15" customHeight="1" x14ac:dyDescent="0.25">
      <c r="A53" s="244" t="s">
        <v>100</v>
      </c>
      <c r="B53" s="245" t="str">
        <f>'ORÇAMENTO PINTURA PMI'!D20</f>
        <v>APLICAÇÃO MANUAL DE TINTA LÁTEX ACRÍLICA EM PAREDE EXTERNAS DE CASAS, DUAS DEMÃOS. AF_11/2016</v>
      </c>
      <c r="C53" s="245"/>
      <c r="D53" s="245"/>
      <c r="E53" s="245"/>
      <c r="F53" s="245"/>
      <c r="G53" s="245"/>
      <c r="H53" s="245"/>
      <c r="I53" s="245"/>
      <c r="J53" s="245"/>
      <c r="K53" s="245"/>
      <c r="L53" s="53" t="s">
        <v>6</v>
      </c>
      <c r="M53" s="37"/>
    </row>
    <row r="54" spans="1:13" ht="12" customHeight="1" x14ac:dyDescent="0.25">
      <c r="A54" s="246"/>
      <c r="B54" s="262" t="s">
        <v>7</v>
      </c>
      <c r="C54" s="262"/>
      <c r="D54" s="262"/>
      <c r="E54" s="263" t="s">
        <v>3</v>
      </c>
      <c r="F54" s="263" t="s">
        <v>78</v>
      </c>
      <c r="G54" s="263" t="s">
        <v>11</v>
      </c>
      <c r="H54" s="263"/>
      <c r="I54" s="264" t="s">
        <v>79</v>
      </c>
      <c r="J54" s="264"/>
      <c r="K54" s="264" t="s">
        <v>13</v>
      </c>
      <c r="L54" s="271" t="s">
        <v>8</v>
      </c>
      <c r="M54" s="240"/>
    </row>
    <row r="55" spans="1:13" ht="17.25" customHeight="1" x14ac:dyDescent="0.25">
      <c r="A55" s="248"/>
      <c r="B55" s="267"/>
      <c r="C55" s="268"/>
      <c r="D55" s="269"/>
      <c r="E55" s="270">
        <f>'ORÇAMENTO PINTURA PMI'!F20</f>
        <v>35.92</v>
      </c>
      <c r="F55" s="270"/>
      <c r="G55" s="270"/>
      <c r="H55" s="270"/>
      <c r="I55" s="270"/>
      <c r="J55" s="270"/>
      <c r="K55" s="271"/>
      <c r="L55" s="275">
        <f>E55</f>
        <v>35.92</v>
      </c>
      <c r="M55" s="240"/>
    </row>
    <row r="56" spans="1:13" ht="17.25" customHeight="1" x14ac:dyDescent="0.25">
      <c r="A56" s="248"/>
      <c r="B56" s="273" t="s">
        <v>14</v>
      </c>
      <c r="C56" s="273"/>
      <c r="D56" s="273"/>
      <c r="E56" s="273"/>
      <c r="F56" s="273"/>
      <c r="G56" s="273"/>
      <c r="H56" s="273"/>
      <c r="I56" s="273"/>
      <c r="J56" s="273"/>
      <c r="K56" s="273"/>
      <c r="L56" s="275">
        <f>SUM(L55:L55)</f>
        <v>35.92</v>
      </c>
      <c r="M56" s="240"/>
    </row>
    <row r="57" spans="1:13" x14ac:dyDescent="0.25">
      <c r="A57" s="239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240"/>
    </row>
    <row r="58" spans="1:13" ht="25.5" customHeight="1" x14ac:dyDescent="0.25">
      <c r="A58" s="244" t="s">
        <v>120</v>
      </c>
      <c r="B58" s="245" t="str">
        <f>'ORÇAMENTO PINTURA PMI'!D21</f>
        <v>PINTURA COM TINTA ALQUÍDICA DE ACABAMENTO (ESMALTE SINTÉTICO BRILHANTE) APLICADA A ROLO OU PINCEL SOBRE SUPERFÍCIES METÁLICAS (EXCETO PERFIL) EXECUTADO EM OBRA (POR DEMÃO). AF_01/2020</v>
      </c>
      <c r="C58" s="245"/>
      <c r="D58" s="245"/>
      <c r="E58" s="245"/>
      <c r="F58" s="245"/>
      <c r="G58" s="245"/>
      <c r="H58" s="245"/>
      <c r="I58" s="245"/>
      <c r="J58" s="245"/>
      <c r="K58" s="245"/>
      <c r="L58" s="53" t="s">
        <v>6</v>
      </c>
      <c r="M58" s="240"/>
    </row>
    <row r="59" spans="1:13" ht="16.5" customHeight="1" x14ac:dyDescent="0.25">
      <c r="A59" s="246"/>
      <c r="B59" s="262" t="s">
        <v>7</v>
      </c>
      <c r="C59" s="262"/>
      <c r="D59" s="262"/>
      <c r="E59" s="263" t="s">
        <v>3</v>
      </c>
      <c r="F59" s="263" t="s">
        <v>78</v>
      </c>
      <c r="G59" s="263" t="s">
        <v>11</v>
      </c>
      <c r="H59" s="263"/>
      <c r="I59" s="264" t="s">
        <v>79</v>
      </c>
      <c r="J59" s="264"/>
      <c r="K59" s="264" t="s">
        <v>13</v>
      </c>
      <c r="L59" s="271" t="s">
        <v>8</v>
      </c>
      <c r="M59" s="240"/>
    </row>
    <row r="60" spans="1:13" ht="12.75" customHeight="1" x14ac:dyDescent="0.25">
      <c r="A60" s="248"/>
      <c r="B60" s="267"/>
      <c r="C60" s="268"/>
      <c r="D60" s="269"/>
      <c r="E60" s="270">
        <f>'ORÇAMENTO PINTURA PMI'!F21</f>
        <v>66.400000000000006</v>
      </c>
      <c r="F60" s="270"/>
      <c r="G60" s="270"/>
      <c r="H60" s="270"/>
      <c r="I60" s="270"/>
      <c r="J60" s="270"/>
      <c r="K60" s="271"/>
      <c r="L60" s="275">
        <f>E60</f>
        <v>66.400000000000006</v>
      </c>
      <c r="M60" s="240"/>
    </row>
    <row r="61" spans="1:13" ht="15.75" customHeight="1" x14ac:dyDescent="0.25">
      <c r="A61" s="248"/>
      <c r="B61" s="273" t="s">
        <v>14</v>
      </c>
      <c r="C61" s="273"/>
      <c r="D61" s="273"/>
      <c r="E61" s="273"/>
      <c r="F61" s="273"/>
      <c r="G61" s="273"/>
      <c r="H61" s="273"/>
      <c r="I61" s="273"/>
      <c r="J61" s="273"/>
      <c r="K61" s="273"/>
      <c r="L61" s="275">
        <f>SUM(L60:L60)</f>
        <v>66.400000000000006</v>
      </c>
      <c r="M61" s="240"/>
    </row>
    <row r="62" spans="1:13" x14ac:dyDescent="0.25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40"/>
    </row>
    <row r="63" spans="1:13" x14ac:dyDescent="0.25">
      <c r="A63" s="244" t="s">
        <v>121</v>
      </c>
      <c r="B63" s="245" t="str">
        <f>'ORÇAMENTO PINTURA PMI'!D22</f>
        <v>IMPERMEABILIZAÇÃO DE SUPERFÍCIE COM EMULSÃO ASFÁLTICA, 2 DEMÃOS AF_06/2018</v>
      </c>
      <c r="C63" s="245"/>
      <c r="D63" s="245"/>
      <c r="E63" s="245"/>
      <c r="F63" s="245"/>
      <c r="G63" s="245"/>
      <c r="H63" s="245"/>
      <c r="I63" s="245"/>
      <c r="J63" s="245"/>
      <c r="K63" s="245"/>
      <c r="L63" s="53" t="s">
        <v>6</v>
      </c>
      <c r="M63" s="240"/>
    </row>
    <row r="64" spans="1:13" ht="15.75" customHeight="1" x14ac:dyDescent="0.25">
      <c r="A64" s="246"/>
      <c r="B64" s="262" t="s">
        <v>7</v>
      </c>
      <c r="C64" s="262"/>
      <c r="D64" s="262"/>
      <c r="E64" s="263" t="s">
        <v>3</v>
      </c>
      <c r="F64" s="263" t="s">
        <v>78</v>
      </c>
      <c r="G64" s="263" t="s">
        <v>11</v>
      </c>
      <c r="H64" s="263"/>
      <c r="I64" s="264" t="s">
        <v>79</v>
      </c>
      <c r="J64" s="264"/>
      <c r="K64" s="264" t="s">
        <v>13</v>
      </c>
      <c r="L64" s="271" t="s">
        <v>8</v>
      </c>
      <c r="M64" s="240"/>
    </row>
    <row r="65" spans="1:13" ht="15.75" customHeight="1" x14ac:dyDescent="0.25">
      <c r="A65" s="248"/>
      <c r="B65" s="267"/>
      <c r="C65" s="268"/>
      <c r="D65" s="269"/>
      <c r="E65" s="270">
        <f>'ORÇAMENTO PINTURA PMI'!F22</f>
        <v>35.619999999999997</v>
      </c>
      <c r="F65" s="270"/>
      <c r="G65" s="270"/>
      <c r="H65" s="270"/>
      <c r="I65" s="270"/>
      <c r="J65" s="270"/>
      <c r="K65" s="271"/>
      <c r="L65" s="275">
        <f>E65</f>
        <v>35.619999999999997</v>
      </c>
      <c r="M65" s="240"/>
    </row>
    <row r="66" spans="1:13" ht="24" customHeight="1" x14ac:dyDescent="0.25">
      <c r="A66" s="248"/>
      <c r="B66" s="273" t="s">
        <v>14</v>
      </c>
      <c r="C66" s="273"/>
      <c r="D66" s="273"/>
      <c r="E66" s="273"/>
      <c r="F66" s="273"/>
      <c r="G66" s="273"/>
      <c r="H66" s="273"/>
      <c r="I66" s="273"/>
      <c r="J66" s="273"/>
      <c r="K66" s="273"/>
      <c r="L66" s="275">
        <f>SUM(L65:L65)</f>
        <v>35.619999999999997</v>
      </c>
      <c r="M66" s="240"/>
    </row>
    <row r="67" spans="1:13" ht="15" customHeight="1" x14ac:dyDescent="0.25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40"/>
    </row>
    <row r="68" spans="1:13" ht="15" customHeight="1" x14ac:dyDescent="0.25">
      <c r="A68" s="244" t="s">
        <v>122</v>
      </c>
      <c r="B68" s="245" t="str">
        <f>'ORÇAMENTO PINTURA PMI'!D23</f>
        <v>REMOÇÃO DE PINTURA LÁTEX (RASPAGEM E/OU LIXAMENTO E/OU ESCOVAÇÃO)</v>
      </c>
      <c r="C68" s="245"/>
      <c r="D68" s="245"/>
      <c r="E68" s="245"/>
      <c r="F68" s="245"/>
      <c r="G68" s="245"/>
      <c r="H68" s="245"/>
      <c r="I68" s="245"/>
      <c r="J68" s="245"/>
      <c r="K68" s="245"/>
      <c r="L68" s="53" t="s">
        <v>6</v>
      </c>
      <c r="M68" s="240"/>
    </row>
    <row r="69" spans="1:13" ht="12" customHeight="1" x14ac:dyDescent="0.25">
      <c r="A69" s="246"/>
      <c r="B69" s="262" t="s">
        <v>7</v>
      </c>
      <c r="C69" s="262"/>
      <c r="D69" s="262"/>
      <c r="E69" s="263" t="s">
        <v>3</v>
      </c>
      <c r="F69" s="263" t="s">
        <v>78</v>
      </c>
      <c r="G69" s="263" t="s">
        <v>11</v>
      </c>
      <c r="H69" s="263"/>
      <c r="I69" s="264" t="s">
        <v>79</v>
      </c>
      <c r="J69" s="264"/>
      <c r="K69" s="264" t="s">
        <v>13</v>
      </c>
      <c r="L69" s="271" t="s">
        <v>8</v>
      </c>
      <c r="M69" s="240"/>
    </row>
    <row r="70" spans="1:13" ht="16.5" customHeight="1" x14ac:dyDescent="0.25">
      <c r="A70" s="248"/>
      <c r="B70" s="267"/>
      <c r="C70" s="268"/>
      <c r="D70" s="269"/>
      <c r="E70" s="270">
        <f>'ORÇAMENTO PINTURA PMI'!F23</f>
        <v>35.619999999999997</v>
      </c>
      <c r="F70" s="270"/>
      <c r="G70" s="270"/>
      <c r="H70" s="270"/>
      <c r="I70" s="270"/>
      <c r="J70" s="270"/>
      <c r="K70" s="271"/>
      <c r="L70" s="275">
        <f>E70</f>
        <v>35.619999999999997</v>
      </c>
      <c r="M70" s="240"/>
    </row>
    <row r="71" spans="1:13" ht="15" customHeight="1" x14ac:dyDescent="0.25">
      <c r="A71" s="248"/>
      <c r="B71" s="273" t="s">
        <v>14</v>
      </c>
      <c r="C71" s="273"/>
      <c r="D71" s="273"/>
      <c r="E71" s="273"/>
      <c r="F71" s="273"/>
      <c r="G71" s="273"/>
      <c r="H71" s="273"/>
      <c r="I71" s="273"/>
      <c r="J71" s="273"/>
      <c r="K71" s="273"/>
      <c r="L71" s="275">
        <f>SUM(L70:L70)</f>
        <v>35.619999999999997</v>
      </c>
      <c r="M71" s="240"/>
    </row>
    <row r="72" spans="1:13" x14ac:dyDescent="0.25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40"/>
    </row>
    <row r="73" spans="1:13" ht="49.5" customHeight="1" x14ac:dyDescent="0.25">
      <c r="A73" s="244" t="s">
        <v>123</v>
      </c>
      <c r="B73" s="245" t="str">
        <f>'ORÇAMENTO PINTURA PMI'!D24</f>
        <v>LOCACAO DE ANDAIME METALICO TUBULAR DE ENCAIXE, TIPO DE TORRE, CADA PAINEL COM LARGURA DE 1 ATE 1,5 M E ALTURA DE *1,00* M, INCLUINDO DIAGONAL, BARRAS DE
LIGACAO, SAPATAS OU RODIZIOS E DEMAIS ITENS NECESSARIOS A MONTAGEM (NAO INCLUI INSTALACAO)</v>
      </c>
      <c r="C73" s="245"/>
      <c r="D73" s="245"/>
      <c r="E73" s="245"/>
      <c r="F73" s="245"/>
      <c r="G73" s="245"/>
      <c r="H73" s="245"/>
      <c r="I73" s="245"/>
      <c r="J73" s="245"/>
      <c r="K73" s="245"/>
      <c r="L73" s="53" t="s">
        <v>119</v>
      </c>
      <c r="M73" s="240"/>
    </row>
    <row r="74" spans="1:13" ht="18.75" customHeight="1" x14ac:dyDescent="0.25">
      <c r="A74" s="246"/>
      <c r="B74" s="262" t="s">
        <v>7</v>
      </c>
      <c r="C74" s="262"/>
      <c r="D74" s="262"/>
      <c r="E74" s="263" t="s">
        <v>3</v>
      </c>
      <c r="F74" s="263" t="s">
        <v>78</v>
      </c>
      <c r="G74" s="263" t="s">
        <v>11</v>
      </c>
      <c r="H74" s="263"/>
      <c r="I74" s="264" t="s">
        <v>79</v>
      </c>
      <c r="J74" s="264"/>
      <c r="K74" s="264" t="s">
        <v>13</v>
      </c>
      <c r="L74" s="271" t="s">
        <v>8</v>
      </c>
      <c r="M74" s="240"/>
    </row>
    <row r="75" spans="1:13" ht="15.75" customHeight="1" x14ac:dyDescent="0.25">
      <c r="A75" s="248"/>
      <c r="B75" s="267"/>
      <c r="C75" s="268"/>
      <c r="D75" s="269"/>
      <c r="E75" s="270">
        <f>'ORÇAMENTO PINTURA PMI'!F24</f>
        <v>40</v>
      </c>
      <c r="F75" s="270"/>
      <c r="G75" s="270"/>
      <c r="H75" s="270"/>
      <c r="I75" s="270"/>
      <c r="J75" s="270"/>
      <c r="K75" s="271"/>
      <c r="L75" s="275">
        <f>E75</f>
        <v>40</v>
      </c>
      <c r="M75" s="240"/>
    </row>
    <row r="76" spans="1:13" ht="17.25" customHeight="1" x14ac:dyDescent="0.25">
      <c r="A76" s="248"/>
      <c r="B76" s="273" t="s">
        <v>14</v>
      </c>
      <c r="C76" s="273"/>
      <c r="D76" s="273"/>
      <c r="E76" s="273"/>
      <c r="F76" s="273"/>
      <c r="G76" s="273"/>
      <c r="H76" s="273"/>
      <c r="I76" s="273"/>
      <c r="J76" s="273"/>
      <c r="K76" s="273"/>
      <c r="L76" s="275">
        <f>SUM(L75:L75)</f>
        <v>40</v>
      </c>
      <c r="M76" s="240"/>
    </row>
    <row r="77" spans="1:13" ht="16.5" customHeight="1" x14ac:dyDescent="0.25">
      <c r="M77" s="39"/>
    </row>
    <row r="78" spans="1:13" ht="16.5" customHeight="1" x14ac:dyDescent="0.25">
      <c r="M78" s="39"/>
    </row>
    <row r="79" spans="1:13" ht="16.5" customHeight="1" x14ac:dyDescent="0.25">
      <c r="M79" s="39"/>
    </row>
    <row r="80" spans="1:13" ht="15" customHeight="1" x14ac:dyDescent="0.25">
      <c r="M80" s="39"/>
    </row>
    <row r="81" spans="1:13" ht="16.5" customHeight="1" x14ac:dyDescent="0.25">
      <c r="M81" s="39"/>
    </row>
    <row r="82" spans="1:13" ht="17.25" customHeight="1" x14ac:dyDescent="0.25">
      <c r="M82" s="39"/>
    </row>
    <row r="83" spans="1:13" ht="15" customHeight="1" x14ac:dyDescent="0.25">
      <c r="M83" s="39"/>
    </row>
    <row r="84" spans="1:13" ht="17.25" customHeight="1" x14ac:dyDescent="0.25">
      <c r="M84" s="39"/>
    </row>
    <row r="85" spans="1:13" ht="16.5" customHeight="1" x14ac:dyDescent="0.25"/>
    <row r="86" spans="1:13" ht="16.5" customHeight="1" x14ac:dyDescent="0.25"/>
    <row r="87" spans="1:13" ht="13.5" customHeight="1" x14ac:dyDescent="0.25"/>
    <row r="88" spans="1:13" ht="15" customHeight="1" x14ac:dyDescent="0.25"/>
    <row r="89" spans="1:13" ht="18.75" customHeight="1" x14ac:dyDescent="0.25"/>
    <row r="90" spans="1:13" ht="22.15" customHeight="1" x14ac:dyDescent="0.25"/>
    <row r="91" spans="1:13" s="50" customFormat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ht="17.25" customHeight="1" x14ac:dyDescent="0.25"/>
    <row r="93" spans="1:13" ht="14.25" customHeight="1" x14ac:dyDescent="0.25"/>
    <row r="94" spans="1:13" ht="15" customHeight="1" x14ac:dyDescent="0.25"/>
    <row r="95" spans="1:13" ht="15" customHeight="1" x14ac:dyDescent="0.25"/>
    <row r="96" spans="1:13" s="50" customFormat="1" ht="27" customHeigh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</row>
    <row r="98" ht="27" customHeight="1" x14ac:dyDescent="0.25"/>
    <row r="99" ht="27" customHeight="1" x14ac:dyDescent="0.25"/>
    <row r="100" ht="27" customHeight="1" x14ac:dyDescent="0.25"/>
    <row r="101" ht="27" customHeight="1" x14ac:dyDescent="0.25"/>
    <row r="102" ht="27" customHeight="1" x14ac:dyDescent="0.25"/>
    <row r="105" ht="27" customHeight="1" x14ac:dyDescent="0.25"/>
    <row r="106" ht="27" customHeight="1" x14ac:dyDescent="0.25"/>
    <row r="107" ht="27" customHeight="1" x14ac:dyDescent="0.25"/>
    <row r="108" ht="27" customHeight="1" x14ac:dyDescent="0.25"/>
    <row r="109" ht="27" customHeight="1" x14ac:dyDescent="0.25"/>
    <row r="110" ht="22.5" customHeight="1" x14ac:dyDescent="0.25"/>
    <row r="112" ht="27" customHeight="1" x14ac:dyDescent="0.25"/>
    <row r="113" ht="27" customHeight="1" x14ac:dyDescent="0.25"/>
    <row r="114" ht="27" customHeight="1" x14ac:dyDescent="0.25"/>
    <row r="115" ht="15" customHeight="1" x14ac:dyDescent="0.25"/>
    <row r="116" ht="26.25" customHeight="1" x14ac:dyDescent="0.25"/>
    <row r="117" ht="15" customHeight="1" x14ac:dyDescent="0.25"/>
    <row r="118" ht="15" customHeight="1" x14ac:dyDescent="0.25"/>
    <row r="119" ht="15" customHeight="1" x14ac:dyDescent="0.25"/>
    <row r="120" ht="26.25" customHeight="1" x14ac:dyDescent="0.25"/>
    <row r="121" ht="27.75" customHeight="1" x14ac:dyDescent="0.25"/>
    <row r="122" ht="27.75" customHeight="1" x14ac:dyDescent="0.25"/>
    <row r="124" ht="27.75" customHeight="1" x14ac:dyDescent="0.25"/>
    <row r="125" ht="27.75" customHeight="1" x14ac:dyDescent="0.25"/>
    <row r="126" ht="27.75" customHeight="1" x14ac:dyDescent="0.25"/>
    <row r="127" ht="27.75" customHeight="1" x14ac:dyDescent="0.25"/>
    <row r="128" ht="27.75" customHeight="1" x14ac:dyDescent="0.25"/>
    <row r="129" ht="27.75" customHeight="1" x14ac:dyDescent="0.25"/>
    <row r="130" ht="27.75" customHeight="1" x14ac:dyDescent="0.25"/>
    <row r="131" ht="27.75" customHeight="1" x14ac:dyDescent="0.25"/>
    <row r="132" ht="27.75" customHeight="1" x14ac:dyDescent="0.25"/>
    <row r="133" ht="27.75" customHeight="1" x14ac:dyDescent="0.25"/>
    <row r="134" ht="37.5" customHeight="1" x14ac:dyDescent="0.25"/>
    <row r="135" ht="27.75" customHeight="1" x14ac:dyDescent="0.25"/>
    <row r="136" ht="27.75" customHeight="1" x14ac:dyDescent="0.25"/>
    <row r="137" ht="27.75" customHeight="1" x14ac:dyDescent="0.25"/>
    <row r="138" ht="27.75" customHeight="1" x14ac:dyDescent="0.25"/>
    <row r="139" ht="27.75" customHeight="1" x14ac:dyDescent="0.25"/>
    <row r="140" ht="27.75" customHeight="1" x14ac:dyDescent="0.25"/>
    <row r="141" ht="27.75" customHeight="1" x14ac:dyDescent="0.25"/>
    <row r="142" ht="27.75" customHeight="1" x14ac:dyDescent="0.25"/>
    <row r="143" ht="27.75" customHeight="1" x14ac:dyDescent="0.25"/>
    <row r="144" ht="27.75" customHeight="1" x14ac:dyDescent="0.25"/>
    <row r="145" ht="27.75" customHeight="1" x14ac:dyDescent="0.25"/>
    <row r="146" ht="27.75" customHeight="1" x14ac:dyDescent="0.25"/>
    <row r="147" ht="27.75" customHeight="1" x14ac:dyDescent="0.25"/>
    <row r="148" ht="27.75" customHeight="1" x14ac:dyDescent="0.25"/>
    <row r="149" ht="27.75" customHeight="1" x14ac:dyDescent="0.25"/>
    <row r="150" ht="27.75" customHeight="1" x14ac:dyDescent="0.25"/>
    <row r="151" ht="27.75" customHeight="1" x14ac:dyDescent="0.25"/>
    <row r="152" ht="27.75" customHeight="1" x14ac:dyDescent="0.25"/>
    <row r="153" ht="27.75" customHeight="1" x14ac:dyDescent="0.25"/>
    <row r="154" ht="27.75" customHeight="1" x14ac:dyDescent="0.25"/>
    <row r="155" ht="27.75" customHeight="1" x14ac:dyDescent="0.25"/>
    <row r="156" ht="27.75" customHeight="1" x14ac:dyDescent="0.25"/>
    <row r="157" ht="27.75" customHeight="1" x14ac:dyDescent="0.25"/>
    <row r="158" ht="27.75" customHeight="1" x14ac:dyDescent="0.25"/>
    <row r="159" ht="27.75" customHeight="1" x14ac:dyDescent="0.25"/>
    <row r="160" ht="27.75" customHeight="1" x14ac:dyDescent="0.25"/>
    <row r="161" ht="27.75" customHeight="1" x14ac:dyDescent="0.25"/>
    <row r="162" ht="27.75" customHeight="1" x14ac:dyDescent="0.25"/>
    <row r="163" ht="27.75" customHeight="1" x14ac:dyDescent="0.25"/>
    <row r="164" ht="27.75" customHeight="1" x14ac:dyDescent="0.25"/>
    <row r="165" ht="27.75" customHeight="1" x14ac:dyDescent="0.25"/>
    <row r="166" ht="27.75" customHeight="1" x14ac:dyDescent="0.25"/>
    <row r="167" ht="27.75" customHeight="1" x14ac:dyDescent="0.25"/>
    <row r="168" ht="27.75" customHeight="1" x14ac:dyDescent="0.25"/>
    <row r="169" ht="27.75" customHeight="1" x14ac:dyDescent="0.25"/>
    <row r="170" ht="27.75" customHeight="1" x14ac:dyDescent="0.25"/>
    <row r="171" ht="27.75" customHeight="1" x14ac:dyDescent="0.25"/>
    <row r="172" ht="27.75" customHeight="1" x14ac:dyDescent="0.25"/>
    <row r="173" ht="27.75" customHeight="1" x14ac:dyDescent="0.25"/>
    <row r="174" ht="27.75" customHeight="1" x14ac:dyDescent="0.25"/>
    <row r="175" ht="27.75" customHeight="1" x14ac:dyDescent="0.25"/>
    <row r="176" ht="27.75" customHeight="1" x14ac:dyDescent="0.25"/>
    <row r="177" ht="27.75" customHeight="1" x14ac:dyDescent="0.25"/>
    <row r="178" ht="27.75" customHeight="1" x14ac:dyDescent="0.25"/>
    <row r="179" ht="27.75" customHeight="1" x14ac:dyDescent="0.25"/>
    <row r="181" ht="23.25" customHeight="1" x14ac:dyDescent="0.25"/>
    <row r="182" ht="24.75" customHeight="1" x14ac:dyDescent="0.25"/>
    <row r="183" ht="22.5" customHeight="1" x14ac:dyDescent="0.25"/>
    <row r="184" ht="22.5" customHeight="1" x14ac:dyDescent="0.25"/>
    <row r="185" ht="22.5" customHeight="1" x14ac:dyDescent="0.25"/>
    <row r="186" ht="22.5" customHeight="1" x14ac:dyDescent="0.25"/>
    <row r="187" ht="22.5" customHeight="1" x14ac:dyDescent="0.25"/>
    <row r="188" ht="22.5" customHeight="1" x14ac:dyDescent="0.25"/>
    <row r="189" ht="22.5" customHeight="1" x14ac:dyDescent="0.25"/>
    <row r="190" ht="22.5" customHeight="1" x14ac:dyDescent="0.25"/>
    <row r="191" ht="22.5" customHeight="1" x14ac:dyDescent="0.25"/>
    <row r="192" ht="27.75" customHeight="1" x14ac:dyDescent="0.25"/>
    <row r="193" ht="25.5" customHeight="1" x14ac:dyDescent="0.25"/>
    <row r="194" ht="33.75" customHeight="1" x14ac:dyDescent="0.25"/>
    <row r="195" ht="16.5" customHeight="1" x14ac:dyDescent="0.25"/>
    <row r="196" ht="33.75" customHeight="1" x14ac:dyDescent="0.25"/>
    <row r="197" ht="21.75" customHeight="1" x14ac:dyDescent="0.25"/>
    <row r="198" ht="33.75" customHeight="1" x14ac:dyDescent="0.25"/>
    <row r="199" ht="33.75" customHeight="1" x14ac:dyDescent="0.25"/>
    <row r="200" ht="33.75" customHeight="1" x14ac:dyDescent="0.25"/>
    <row r="201" ht="33.75" customHeight="1" x14ac:dyDescent="0.25"/>
    <row r="202" ht="33.75" customHeight="1" x14ac:dyDescent="0.25"/>
    <row r="203" ht="33.75" customHeight="1" x14ac:dyDescent="0.25"/>
    <row r="204" ht="33.75" customHeight="1" x14ac:dyDescent="0.25"/>
    <row r="205" ht="33.75" customHeight="1" x14ac:dyDescent="0.25"/>
    <row r="206" ht="33.75" customHeight="1" x14ac:dyDescent="0.25"/>
    <row r="207" ht="33.75" customHeight="1" x14ac:dyDescent="0.25"/>
    <row r="208" ht="33.75" customHeight="1" x14ac:dyDescent="0.25"/>
    <row r="209" ht="33.75" customHeight="1" x14ac:dyDescent="0.25"/>
    <row r="210" ht="33.75" customHeight="1" x14ac:dyDescent="0.25"/>
    <row r="211" ht="33.75" customHeight="1" x14ac:dyDescent="0.25"/>
    <row r="212" ht="33.75" customHeight="1" x14ac:dyDescent="0.25"/>
    <row r="213" ht="33.75" customHeight="1" x14ac:dyDescent="0.25"/>
    <row r="214" ht="33.75" customHeight="1" x14ac:dyDescent="0.25"/>
    <row r="215" ht="33.75" customHeight="1" x14ac:dyDescent="0.25"/>
    <row r="216" ht="33.75" customHeight="1" x14ac:dyDescent="0.25"/>
    <row r="217" ht="33.75" customHeight="1" x14ac:dyDescent="0.25"/>
    <row r="218" ht="33.75" customHeight="1" x14ac:dyDescent="0.25"/>
    <row r="219" ht="33.75" customHeight="1" x14ac:dyDescent="0.25"/>
    <row r="220" ht="33.75" customHeight="1" x14ac:dyDescent="0.25"/>
    <row r="221" ht="33.75" customHeight="1" x14ac:dyDescent="0.25"/>
    <row r="222" ht="33.75" customHeight="1" x14ac:dyDescent="0.25"/>
    <row r="223" ht="33.75" customHeight="1" x14ac:dyDescent="0.25"/>
    <row r="224" ht="33.75" customHeight="1" x14ac:dyDescent="0.25"/>
    <row r="225" ht="33.75" customHeight="1" x14ac:dyDescent="0.25"/>
    <row r="226" ht="17.25" customHeight="1" x14ac:dyDescent="0.25"/>
    <row r="227" ht="20.25" customHeight="1" x14ac:dyDescent="0.25"/>
    <row r="228" ht="33.75" customHeight="1" x14ac:dyDescent="0.25"/>
    <row r="229" ht="21" customHeight="1" x14ac:dyDescent="0.25"/>
    <row r="230" ht="33.75" customHeight="1" x14ac:dyDescent="0.25"/>
    <row r="231" ht="33.75" customHeight="1" x14ac:dyDescent="0.25"/>
    <row r="232" ht="33.75" customHeight="1" x14ac:dyDescent="0.25"/>
    <row r="233" ht="33.75" customHeight="1" x14ac:dyDescent="0.25"/>
    <row r="234" ht="33.75" customHeight="1" x14ac:dyDescent="0.25"/>
    <row r="235" ht="33.75" customHeight="1" x14ac:dyDescent="0.25"/>
    <row r="236" ht="33.75" customHeight="1" x14ac:dyDescent="0.25"/>
    <row r="237" ht="33.75" customHeight="1" x14ac:dyDescent="0.25"/>
    <row r="238" ht="33.75" customHeight="1" x14ac:dyDescent="0.25"/>
    <row r="239" ht="33.75" customHeight="1" x14ac:dyDescent="0.25"/>
    <row r="240" ht="33.75" customHeight="1" x14ac:dyDescent="0.25"/>
    <row r="241" ht="33.75" customHeight="1" x14ac:dyDescent="0.25"/>
    <row r="242" ht="33.75" customHeight="1" x14ac:dyDescent="0.25"/>
    <row r="243" ht="33.75" customHeight="1" x14ac:dyDescent="0.25"/>
    <row r="244" ht="33.75" customHeight="1" x14ac:dyDescent="0.25"/>
    <row r="245" ht="33.75" customHeight="1" x14ac:dyDescent="0.25"/>
    <row r="246" ht="33.75" customHeight="1" x14ac:dyDescent="0.25"/>
    <row r="247" ht="33.75" customHeight="1" x14ac:dyDescent="0.25"/>
    <row r="248" ht="33.75" customHeight="1" x14ac:dyDescent="0.25"/>
    <row r="249" ht="33.75" customHeight="1" x14ac:dyDescent="0.25"/>
    <row r="250" ht="33.75" customHeight="1" x14ac:dyDescent="0.25"/>
    <row r="251" ht="33.75" customHeight="1" x14ac:dyDescent="0.25"/>
    <row r="252" ht="33.75" customHeight="1" x14ac:dyDescent="0.25"/>
    <row r="253" ht="33.75" customHeight="1" x14ac:dyDescent="0.25"/>
    <row r="254" ht="33.75" customHeight="1" x14ac:dyDescent="0.25"/>
    <row r="255" ht="33.75" customHeight="1" x14ac:dyDescent="0.25"/>
    <row r="256" ht="33.75" customHeight="1" x14ac:dyDescent="0.25"/>
    <row r="257" ht="33.75" customHeight="1" x14ac:dyDescent="0.25"/>
    <row r="258" ht="33.75" customHeight="1" x14ac:dyDescent="0.25"/>
    <row r="259" ht="33.75" customHeight="1" x14ac:dyDescent="0.25"/>
    <row r="260" ht="33.75" customHeight="1" x14ac:dyDescent="0.25"/>
    <row r="261" ht="33.75" customHeight="1" x14ac:dyDescent="0.25"/>
    <row r="263" ht="27" customHeight="1" x14ac:dyDescent="0.25"/>
    <row r="264" ht="41.25" customHeight="1" x14ac:dyDescent="0.25"/>
    <row r="266" ht="22.5" customHeight="1" x14ac:dyDescent="0.25"/>
    <row r="267" ht="21.75" customHeight="1" x14ac:dyDescent="0.25"/>
    <row r="268" ht="21.75" customHeight="1" x14ac:dyDescent="0.25"/>
    <row r="269" ht="21.75" customHeight="1" x14ac:dyDescent="0.25"/>
    <row r="270" ht="21.75" customHeight="1" x14ac:dyDescent="0.25"/>
    <row r="271" ht="21.75" customHeight="1" x14ac:dyDescent="0.25"/>
    <row r="272" ht="21.75" customHeight="1" x14ac:dyDescent="0.25"/>
    <row r="273" ht="21.75" customHeight="1" x14ac:dyDescent="0.25"/>
    <row r="274" ht="21.75" customHeight="1" x14ac:dyDescent="0.25"/>
    <row r="275" ht="21.75" customHeight="1" x14ac:dyDescent="0.25"/>
    <row r="276" ht="21.75" customHeight="1" x14ac:dyDescent="0.25"/>
    <row r="277" ht="21.75" customHeight="1" x14ac:dyDescent="0.25"/>
    <row r="278" ht="21.75" customHeight="1" x14ac:dyDescent="0.25"/>
    <row r="279" ht="21.75" customHeight="1" x14ac:dyDescent="0.25"/>
    <row r="280" ht="21.75" customHeight="1" x14ac:dyDescent="0.25"/>
    <row r="281" ht="21.75" customHeight="1" x14ac:dyDescent="0.25"/>
    <row r="282" ht="21.75" customHeight="1" x14ac:dyDescent="0.25"/>
    <row r="283" ht="26.25" customHeight="1" x14ac:dyDescent="0.25"/>
    <row r="285" ht="37.5" customHeight="1" x14ac:dyDescent="0.25"/>
    <row r="287" ht="27.75" customHeight="1" x14ac:dyDescent="0.25"/>
    <row r="288" ht="21.75" customHeight="1" x14ac:dyDescent="0.25"/>
    <row r="295" ht="25.5" customHeight="1" x14ac:dyDescent="0.25"/>
    <row r="296" ht="24.75" customHeight="1" x14ac:dyDescent="0.25"/>
    <row r="302" ht="23.25" customHeight="1" x14ac:dyDescent="0.25"/>
    <row r="303" ht="23.25" customHeight="1" x14ac:dyDescent="0.25"/>
    <row r="304" ht="23.25" customHeight="1" x14ac:dyDescent="0.25"/>
    <row r="311" ht="26.25" customHeight="1" x14ac:dyDescent="0.25"/>
    <row r="312" ht="22.5" customHeight="1" x14ac:dyDescent="0.25"/>
    <row r="318" ht="25.5" customHeight="1" x14ac:dyDescent="0.25"/>
    <row r="321" ht="25.5" customHeight="1" x14ac:dyDescent="0.25"/>
    <row r="326" ht="23.25" customHeight="1" x14ac:dyDescent="0.25"/>
    <row r="327" ht="21.75" customHeight="1" x14ac:dyDescent="0.25"/>
    <row r="333" ht="21.75" customHeight="1" x14ac:dyDescent="0.25"/>
    <row r="338" ht="15" customHeight="1" x14ac:dyDescent="0.25"/>
    <row r="339" ht="15" customHeight="1" x14ac:dyDescent="0.25"/>
    <row r="340" ht="24" customHeight="1" x14ac:dyDescent="0.25"/>
    <row r="342" ht="15" customHeight="1" x14ac:dyDescent="0.25"/>
    <row r="343" ht="24.75" customHeight="1" x14ac:dyDescent="0.25"/>
    <row r="344" ht="31.5" customHeight="1" x14ac:dyDescent="0.25"/>
    <row r="346" ht="16.5" customHeight="1" x14ac:dyDescent="0.25"/>
    <row r="347" ht="22.5" customHeight="1" x14ac:dyDescent="0.25"/>
    <row r="348" ht="15" customHeight="1" x14ac:dyDescent="0.25"/>
    <row r="349" ht="24" customHeight="1" x14ac:dyDescent="0.25"/>
    <row r="350" ht="24" customHeight="1" x14ac:dyDescent="0.25"/>
    <row r="351" ht="15" customHeight="1" x14ac:dyDescent="0.25"/>
    <row r="353" ht="15" customHeight="1" x14ac:dyDescent="0.25"/>
    <row r="357" ht="23.25" customHeight="1" x14ac:dyDescent="0.25"/>
    <row r="362" ht="24.75" customHeight="1" x14ac:dyDescent="0.25"/>
    <row r="367" ht="24.75" customHeight="1" x14ac:dyDescent="0.25"/>
    <row r="368" ht="23.25" customHeight="1" x14ac:dyDescent="0.25"/>
    <row r="369" ht="23.2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82" ht="24.75" customHeight="1" x14ac:dyDescent="0.25"/>
    <row r="383" ht="22.5" customHeight="1" x14ac:dyDescent="0.25"/>
    <row r="385" ht="26.25" customHeight="1" x14ac:dyDescent="0.25"/>
    <row r="388" ht="30" customHeight="1" x14ac:dyDescent="0.25"/>
    <row r="390" ht="18" customHeight="1" x14ac:dyDescent="0.25"/>
    <row r="393" ht="26.25" customHeight="1" x14ac:dyDescent="0.25"/>
    <row r="398" ht="21.75" customHeight="1" x14ac:dyDescent="0.25"/>
    <row r="401" ht="25.5" customHeight="1" x14ac:dyDescent="0.25"/>
    <row r="402" ht="25.5" customHeight="1" x14ac:dyDescent="0.25"/>
    <row r="403" ht="25.5" customHeight="1" x14ac:dyDescent="0.25"/>
    <row r="404" ht="25.5" customHeight="1" x14ac:dyDescent="0.25"/>
    <row r="405" ht="25.5" customHeight="1" x14ac:dyDescent="0.25"/>
    <row r="406" ht="25.5" customHeight="1" x14ac:dyDescent="0.25"/>
    <row r="407" ht="25.5" customHeight="1" x14ac:dyDescent="0.25"/>
    <row r="410" ht="24" customHeight="1" x14ac:dyDescent="0.25"/>
    <row r="412" ht="24" customHeight="1" x14ac:dyDescent="0.25"/>
    <row r="415" ht="35.25" customHeight="1" x14ac:dyDescent="0.25"/>
    <row r="423" ht="30" customHeight="1" x14ac:dyDescent="0.25"/>
    <row r="425" ht="27" customHeight="1" x14ac:dyDescent="0.25"/>
    <row r="431" ht="32.25" customHeight="1" x14ac:dyDescent="0.25"/>
    <row r="432" ht="17.25" customHeight="1" x14ac:dyDescent="0.25"/>
    <row r="433" ht="14.25" customHeight="1" x14ac:dyDescent="0.25"/>
    <row r="434" ht="26.25" customHeight="1" x14ac:dyDescent="0.25"/>
    <row r="435" ht="12" customHeight="1" x14ac:dyDescent="0.25"/>
    <row r="436" ht="15" customHeight="1" x14ac:dyDescent="0.25"/>
    <row r="437" ht="15" customHeight="1" x14ac:dyDescent="0.25"/>
    <row r="438" ht="15" customHeight="1" x14ac:dyDescent="0.25"/>
    <row r="439" ht="23.25" customHeight="1" x14ac:dyDescent="0.25"/>
    <row r="440" ht="15" customHeight="1" x14ac:dyDescent="0.25"/>
    <row r="441" ht="15" customHeight="1" x14ac:dyDescent="0.25"/>
    <row r="444" ht="30" customHeight="1" x14ac:dyDescent="0.25"/>
    <row r="447" ht="15" customHeight="1" x14ac:dyDescent="0.25"/>
    <row r="449" ht="25.5" customHeight="1" x14ac:dyDescent="0.25"/>
    <row r="452" ht="15" customHeight="1" x14ac:dyDescent="0.25"/>
    <row r="453" ht="30" customHeight="1" x14ac:dyDescent="0.25"/>
    <row r="455" ht="15" customHeight="1" x14ac:dyDescent="0.25"/>
    <row r="459" ht="36.75" customHeight="1" x14ac:dyDescent="0.25"/>
    <row r="461" ht="36.75" customHeight="1" x14ac:dyDescent="0.25"/>
    <row r="470" ht="25.5" customHeight="1" x14ac:dyDescent="0.25"/>
    <row r="471" ht="23.25" customHeight="1" x14ac:dyDescent="0.25"/>
    <row r="475" ht="26.25" customHeight="1" x14ac:dyDescent="0.25"/>
    <row r="476" ht="28.5" customHeight="1" x14ac:dyDescent="0.25"/>
    <row r="481" ht="24.75" customHeight="1" x14ac:dyDescent="0.25"/>
    <row r="482" ht="25.5" customHeight="1" x14ac:dyDescent="0.25"/>
    <row r="487" ht="21.75" customHeight="1" x14ac:dyDescent="0.25"/>
    <row r="492" ht="22.5" customHeight="1" x14ac:dyDescent="0.25"/>
    <row r="494" ht="24" customHeight="1" x14ac:dyDescent="0.25"/>
    <row r="507" ht="37.5" customHeight="1" x14ac:dyDescent="0.25"/>
    <row r="511" ht="26.25" customHeight="1" x14ac:dyDescent="0.25"/>
    <row r="512" ht="26.25" customHeight="1" x14ac:dyDescent="0.25"/>
    <row r="513" ht="26.25" customHeight="1" x14ac:dyDescent="0.25"/>
    <row r="514" ht="26.25" customHeight="1" x14ac:dyDescent="0.25"/>
    <row r="515" ht="26.25" customHeight="1" x14ac:dyDescent="0.25"/>
    <row r="516" ht="20.25" customHeight="1" x14ac:dyDescent="0.25"/>
    <row r="517" ht="15" customHeight="1" x14ac:dyDescent="0.25"/>
    <row r="520" ht="32.25" customHeight="1" x14ac:dyDescent="0.25"/>
    <row r="521" ht="27" customHeight="1" x14ac:dyDescent="0.25"/>
    <row r="523" ht="26.25" customHeight="1" x14ac:dyDescent="0.25"/>
    <row r="524" ht="39" customHeight="1" x14ac:dyDescent="0.25"/>
    <row r="526" ht="27" customHeight="1" x14ac:dyDescent="0.25"/>
    <row r="528" ht="15" customHeight="1" x14ac:dyDescent="0.25"/>
    <row r="529" ht="15" customHeight="1" x14ac:dyDescent="0.25"/>
    <row r="530" ht="27.75" customHeight="1" x14ac:dyDescent="0.25"/>
    <row r="535" ht="23.25" customHeight="1" x14ac:dyDescent="0.25"/>
    <row r="540" ht="26.25" customHeight="1" x14ac:dyDescent="0.25"/>
    <row r="541" ht="15.75" customHeight="1" x14ac:dyDescent="0.25"/>
    <row r="542" ht="26.25" customHeight="1" x14ac:dyDescent="0.25"/>
    <row r="543" ht="26.25" customHeight="1" x14ac:dyDescent="0.25"/>
    <row r="544" ht="26.25" customHeight="1" x14ac:dyDescent="0.25"/>
    <row r="545" ht="26.25" customHeight="1" x14ac:dyDescent="0.25"/>
    <row r="546" ht="26.25" customHeight="1" x14ac:dyDescent="0.25"/>
    <row r="547" ht="26.25" customHeight="1" x14ac:dyDescent="0.25"/>
    <row r="550" ht="26.25" customHeight="1" x14ac:dyDescent="0.25"/>
    <row r="555" ht="24" customHeight="1" x14ac:dyDescent="0.25"/>
    <row r="558" ht="15" customHeight="1" x14ac:dyDescent="0.25"/>
    <row r="559" ht="15" customHeight="1" x14ac:dyDescent="0.25"/>
    <row r="560" ht="15" customHeight="1" x14ac:dyDescent="0.25"/>
    <row r="563" ht="22.5" customHeight="1" x14ac:dyDescent="0.25"/>
    <row r="576" ht="25.5" customHeight="1" x14ac:dyDescent="0.25"/>
    <row r="578" ht="15" customHeight="1" x14ac:dyDescent="0.25"/>
    <row r="586" ht="15" customHeight="1" x14ac:dyDescent="0.25"/>
    <row r="587" ht="15" customHeight="1" x14ac:dyDescent="0.25"/>
    <row r="590" ht="28.5" customHeight="1" x14ac:dyDescent="0.25"/>
    <row r="592" ht="16.5" customHeight="1" x14ac:dyDescent="0.25"/>
    <row r="593" ht="18" customHeight="1" x14ac:dyDescent="0.25"/>
    <row r="596" ht="27" customHeight="1" x14ac:dyDescent="0.25"/>
    <row r="598" ht="14.25" customHeight="1" x14ac:dyDescent="0.25"/>
    <row r="599" ht="12.75" customHeight="1" x14ac:dyDescent="0.25"/>
    <row r="600" ht="14.25" customHeight="1" x14ac:dyDescent="0.25"/>
    <row r="601" ht="14.25" customHeight="1" x14ac:dyDescent="0.25"/>
    <row r="609" ht="15" customHeight="1" x14ac:dyDescent="0.25"/>
    <row r="625" ht="33.75" customHeight="1" x14ac:dyDescent="0.25"/>
  </sheetData>
  <mergeCells count="61">
    <mergeCell ref="B50:D50"/>
    <mergeCell ref="B51:K51"/>
    <mergeCell ref="B10:K10"/>
    <mergeCell ref="B12:D12"/>
    <mergeCell ref="B11:K11"/>
    <mergeCell ref="B15:K15"/>
    <mergeCell ref="B16:D16"/>
    <mergeCell ref="B20:K20"/>
    <mergeCell ref="B21:D21"/>
    <mergeCell ref="B23:K23"/>
    <mergeCell ref="B17:D17"/>
    <mergeCell ref="B25:K25"/>
    <mergeCell ref="B43:K43"/>
    <mergeCell ref="B44:D44"/>
    <mergeCell ref="B45:D45"/>
    <mergeCell ref="B46:K46"/>
    <mergeCell ref="B49:D49"/>
    <mergeCell ref="B48:K48"/>
    <mergeCell ref="B40:K40"/>
    <mergeCell ref="B39:D39"/>
    <mergeCell ref="B28:K28"/>
    <mergeCell ref="B30:K30"/>
    <mergeCell ref="B33:D33"/>
    <mergeCell ref="B38:D38"/>
    <mergeCell ref="B36:K36"/>
    <mergeCell ref="B34:K34"/>
    <mergeCell ref="B32:D32"/>
    <mergeCell ref="B42:K42"/>
    <mergeCell ref="B27:D27"/>
    <mergeCell ref="B18:K18"/>
    <mergeCell ref="B22:D22"/>
    <mergeCell ref="D2:M2"/>
    <mergeCell ref="A1:C5"/>
    <mergeCell ref="A6:C7"/>
    <mergeCell ref="A8:C8"/>
    <mergeCell ref="D1:M1"/>
    <mergeCell ref="D3:M5"/>
    <mergeCell ref="D6:M7"/>
    <mergeCell ref="D8:M8"/>
    <mergeCell ref="B26:D26"/>
    <mergeCell ref="B13:D13"/>
    <mergeCell ref="B53:K53"/>
    <mergeCell ref="B54:D54"/>
    <mergeCell ref="B55:D55"/>
    <mergeCell ref="B56:K56"/>
    <mergeCell ref="B58:K58"/>
    <mergeCell ref="B59:D59"/>
    <mergeCell ref="B60:D60"/>
    <mergeCell ref="B61:K61"/>
    <mergeCell ref="B63:K63"/>
    <mergeCell ref="B64:D64"/>
    <mergeCell ref="B65:D65"/>
    <mergeCell ref="B66:K66"/>
    <mergeCell ref="B68:K68"/>
    <mergeCell ref="B69:D69"/>
    <mergeCell ref="B70:D70"/>
    <mergeCell ref="B71:K71"/>
    <mergeCell ref="B73:K73"/>
    <mergeCell ref="B74:D74"/>
    <mergeCell ref="B75:D75"/>
    <mergeCell ref="B76:K76"/>
  </mergeCells>
  <phoneticPr fontId="29" type="noConversion"/>
  <pageMargins left="0.51181102362204722" right="0.51181102362204722" top="0.78740157480314965" bottom="0.78740157480314965" header="0.31496062992125984" footer="0.31496062992125984"/>
  <pageSetup paperSize="9" scale="66" fitToHeight="0" orientation="portrait" r:id="rId1"/>
  <headerFooter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5"/>
  <sheetViews>
    <sheetView view="pageBreakPreview" zoomScale="85" zoomScaleNormal="100" zoomScaleSheetLayoutView="85" workbookViewId="0">
      <selection activeCell="B11" sqref="B11"/>
    </sheetView>
  </sheetViews>
  <sheetFormatPr defaultRowHeight="15" x14ac:dyDescent="0.25"/>
  <cols>
    <col min="1" max="1" width="35.28515625" customWidth="1"/>
    <col min="2" max="2" width="99.28515625" customWidth="1"/>
    <col min="4" max="4" width="6.42578125" bestFit="1" customWidth="1"/>
    <col min="5" max="5" width="10.5703125" bestFit="1" customWidth="1"/>
    <col min="6" max="6" width="17" bestFit="1" customWidth="1"/>
  </cols>
  <sheetData>
    <row r="1" spans="1:6" ht="19.899999999999999" customHeight="1" x14ac:dyDescent="0.25">
      <c r="A1" s="94"/>
      <c r="B1" s="146" t="s">
        <v>61</v>
      </c>
      <c r="C1" s="146"/>
      <c r="D1" s="146"/>
      <c r="E1" s="146"/>
      <c r="F1" s="149"/>
    </row>
    <row r="2" spans="1:6" ht="19.899999999999999" customHeight="1" x14ac:dyDescent="0.25">
      <c r="A2" s="95"/>
      <c r="B2" s="147" t="s">
        <v>127</v>
      </c>
      <c r="C2" s="147"/>
      <c r="D2" s="147"/>
      <c r="E2" s="147"/>
      <c r="F2" s="151"/>
    </row>
    <row r="3" spans="1:6" ht="16.149999999999999" customHeight="1" x14ac:dyDescent="0.25">
      <c r="A3" s="96"/>
      <c r="B3" s="139" t="s">
        <v>106</v>
      </c>
      <c r="C3" s="139"/>
      <c r="D3" s="139"/>
      <c r="E3" s="139"/>
      <c r="F3" s="153"/>
    </row>
    <row r="4" spans="1:6" ht="16.149999999999999" customHeight="1" x14ac:dyDescent="0.25">
      <c r="A4" s="96"/>
      <c r="B4" s="139"/>
      <c r="C4" s="139"/>
      <c r="D4" s="139"/>
      <c r="E4" s="139"/>
      <c r="F4" s="153"/>
    </row>
    <row r="5" spans="1:6" ht="16.149999999999999" customHeight="1" x14ac:dyDescent="0.25">
      <c r="A5" s="96"/>
      <c r="B5" s="139"/>
      <c r="C5" s="139"/>
      <c r="D5" s="139"/>
      <c r="E5" s="139"/>
      <c r="F5" s="153"/>
    </row>
    <row r="6" spans="1:6" ht="14.45" customHeight="1" x14ac:dyDescent="0.25">
      <c r="A6" s="97"/>
      <c r="B6" s="144" t="s">
        <v>126</v>
      </c>
      <c r="C6" s="144"/>
      <c r="D6" s="144"/>
      <c r="E6" s="144"/>
      <c r="F6" s="152"/>
    </row>
    <row r="7" spans="1:6" ht="36.75" customHeight="1" x14ac:dyDescent="0.25">
      <c r="A7" s="97"/>
      <c r="B7" s="144"/>
      <c r="C7" s="144"/>
      <c r="D7" s="144"/>
      <c r="E7" s="144"/>
      <c r="F7" s="152"/>
    </row>
    <row r="8" spans="1:6" ht="31.9" customHeight="1" x14ac:dyDescent="0.25">
      <c r="A8" s="98"/>
      <c r="B8" s="144" t="s">
        <v>128</v>
      </c>
      <c r="C8" s="144"/>
      <c r="D8" s="144"/>
      <c r="E8" s="144"/>
      <c r="F8" s="152"/>
    </row>
    <row r="9" spans="1:6" ht="15.75" thickBot="1" x14ac:dyDescent="0.3">
      <c r="A9" s="99"/>
      <c r="B9" s="100"/>
      <c r="C9" s="100"/>
      <c r="D9" s="100"/>
      <c r="E9" s="100"/>
      <c r="F9" s="101"/>
    </row>
    <row r="10" spans="1:6" ht="15.75" thickBot="1" x14ac:dyDescent="0.3">
      <c r="A10" s="121" t="s">
        <v>93</v>
      </c>
      <c r="B10" s="122" t="s">
        <v>115</v>
      </c>
      <c r="C10" s="123" t="s">
        <v>6</v>
      </c>
      <c r="D10" s="124" t="s">
        <v>87</v>
      </c>
      <c r="E10" s="125" t="s">
        <v>88</v>
      </c>
      <c r="F10" s="126" t="s">
        <v>89</v>
      </c>
    </row>
    <row r="11" spans="1:6" ht="15.75" customHeight="1" thickBot="1" x14ac:dyDescent="0.3">
      <c r="A11" s="102">
        <v>88316</v>
      </c>
      <c r="B11" s="103" t="s">
        <v>60</v>
      </c>
      <c r="C11" s="104" t="s">
        <v>58</v>
      </c>
      <c r="D11" s="105">
        <v>0.4</v>
      </c>
      <c r="E11" s="106">
        <v>21.28</v>
      </c>
      <c r="F11" s="120">
        <f>ROUND(E11*D11,2)</f>
        <v>8.51</v>
      </c>
    </row>
    <row r="12" spans="1:6" x14ac:dyDescent="0.25">
      <c r="A12" s="107"/>
      <c r="B12" s="108"/>
      <c r="C12" s="154" t="s">
        <v>90</v>
      </c>
      <c r="D12" s="154"/>
      <c r="E12" s="109"/>
      <c r="F12" s="110">
        <f>SUM(F11:F11)</f>
        <v>8.51</v>
      </c>
    </row>
    <row r="13" spans="1:6" x14ac:dyDescent="0.25">
      <c r="A13" s="107"/>
      <c r="B13" s="111"/>
      <c r="C13" s="112" t="s">
        <v>59</v>
      </c>
      <c r="D13" s="113"/>
      <c r="E13" s="109"/>
      <c r="F13" s="110">
        <v>0</v>
      </c>
    </row>
    <row r="14" spans="1:6" x14ac:dyDescent="0.25">
      <c r="A14" s="107"/>
      <c r="B14" s="111"/>
      <c r="C14" s="150" t="s">
        <v>91</v>
      </c>
      <c r="D14" s="150"/>
      <c r="E14" s="109"/>
      <c r="F14" s="110">
        <v>0</v>
      </c>
    </row>
    <row r="15" spans="1:6" ht="15.75" thickBot="1" x14ac:dyDescent="0.3">
      <c r="A15" s="114"/>
      <c r="B15" s="115"/>
      <c r="C15" s="116" t="s">
        <v>92</v>
      </c>
      <c r="D15" s="117"/>
      <c r="E15" s="118"/>
      <c r="F15" s="119">
        <f>SUM(F12,F13)</f>
        <v>8.51</v>
      </c>
    </row>
  </sheetData>
  <mergeCells count="7">
    <mergeCell ref="B1:F1"/>
    <mergeCell ref="C14:D14"/>
    <mergeCell ref="B2:F2"/>
    <mergeCell ref="B8:F8"/>
    <mergeCell ref="B6:F7"/>
    <mergeCell ref="B3:F5"/>
    <mergeCell ref="C12:D12"/>
  </mergeCells>
  <pageMargins left="0.511811024" right="0.511811024" top="0.78740157499999996" bottom="0.78740157499999996" header="0.31496062000000002" footer="0.31496062000000002"/>
  <pageSetup paperSize="9" scale="76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D18"/>
  <sheetViews>
    <sheetView showGridLines="0" showOutlineSymbols="0" showWhiteSpace="0" view="pageBreakPreview" zoomScale="85" zoomScaleNormal="100" zoomScaleSheetLayoutView="85" workbookViewId="0">
      <selection activeCell="G7" sqref="G7"/>
    </sheetView>
  </sheetViews>
  <sheetFormatPr defaultColWidth="8.85546875" defaultRowHeight="14.25" x14ac:dyDescent="0.2"/>
  <cols>
    <col min="1" max="1" width="26.42578125" style="41" customWidth="1"/>
    <col min="2" max="2" width="42.42578125" style="41" customWidth="1"/>
    <col min="3" max="3" width="31.42578125" style="41" customWidth="1"/>
    <col min="4" max="4" width="20.28515625" style="41" customWidth="1"/>
    <col min="5" max="25" width="13.28515625" style="41" bestFit="1" customWidth="1"/>
    <col min="26" max="16384" width="8.85546875" style="41"/>
  </cols>
  <sheetData>
    <row r="1" spans="1:4" customFormat="1" ht="19.899999999999999" customHeight="1" x14ac:dyDescent="0.25">
      <c r="A1" s="54"/>
      <c r="B1" s="129" t="s">
        <v>61</v>
      </c>
      <c r="C1" s="129"/>
      <c r="D1" s="129"/>
    </row>
    <row r="2" spans="1:4" customFormat="1" ht="19.899999999999999" customHeight="1" x14ac:dyDescent="0.25">
      <c r="A2" s="54"/>
      <c r="B2" s="129" t="s">
        <v>127</v>
      </c>
      <c r="C2" s="129"/>
      <c r="D2" s="129"/>
    </row>
    <row r="3" spans="1:4" customFormat="1" ht="16.149999999999999" customHeight="1" x14ac:dyDescent="0.25">
      <c r="A3" s="55"/>
      <c r="B3" s="130" t="s">
        <v>107</v>
      </c>
      <c r="C3" s="130"/>
      <c r="D3" s="130"/>
    </row>
    <row r="4" spans="1:4" customFormat="1" ht="16.149999999999999" customHeight="1" x14ac:dyDescent="0.25">
      <c r="A4" s="55"/>
      <c r="B4" s="130"/>
      <c r="C4" s="130"/>
      <c r="D4" s="130"/>
    </row>
    <row r="5" spans="1:4" customFormat="1" ht="16.149999999999999" customHeight="1" x14ac:dyDescent="0.25">
      <c r="A5" s="55"/>
      <c r="B5" s="130"/>
      <c r="C5" s="130"/>
      <c r="D5" s="130"/>
    </row>
    <row r="6" spans="1:4" customFormat="1" ht="14.45" customHeight="1" x14ac:dyDescent="0.25">
      <c r="A6" s="49"/>
      <c r="B6" s="235" t="s">
        <v>126</v>
      </c>
      <c r="C6" s="235"/>
      <c r="D6" s="235"/>
    </row>
    <row r="7" spans="1:4" customFormat="1" ht="51" customHeight="1" x14ac:dyDescent="0.25">
      <c r="A7" s="49"/>
      <c r="B7" s="235"/>
      <c r="C7" s="235"/>
      <c r="D7" s="235"/>
    </row>
    <row r="8" spans="1:4" customFormat="1" ht="31.9" customHeight="1" x14ac:dyDescent="0.25">
      <c r="A8" s="56"/>
      <c r="B8" s="148" t="s">
        <v>128</v>
      </c>
      <c r="C8" s="148"/>
      <c r="D8" s="148"/>
    </row>
    <row r="9" spans="1:4" customFormat="1" ht="31.9" customHeight="1" x14ac:dyDescent="0.25">
      <c r="A9" s="56"/>
      <c r="B9" s="58"/>
      <c r="C9" s="58"/>
      <c r="D9" s="58"/>
    </row>
    <row r="10" spans="1:4" customFormat="1" ht="13.5" customHeight="1" x14ac:dyDescent="0.25">
      <c r="A10" s="60" t="s">
        <v>113</v>
      </c>
      <c r="B10" s="61" t="s">
        <v>114</v>
      </c>
      <c r="C10" s="61"/>
      <c r="D10" s="61" t="s">
        <v>112</v>
      </c>
    </row>
    <row r="11" spans="1:4" ht="14.45" customHeight="1" thickBot="1" x14ac:dyDescent="0.25">
      <c r="A11" s="156" t="s">
        <v>101</v>
      </c>
      <c r="B11" s="284" t="str">
        <f>'ORÇAMENTO PINTURA PMI'!D10</f>
        <v>PINTURA DA PRIMEIRA LOJA MAÇÔNICA, RUA DR. CORREIA LIMA, 27</v>
      </c>
      <c r="C11" s="59">
        <v>1</v>
      </c>
      <c r="D11" s="43">
        <v>1</v>
      </c>
    </row>
    <row r="12" spans="1:4" ht="15" thickTop="1" x14ac:dyDescent="0.2">
      <c r="A12" s="157"/>
      <c r="B12" s="285"/>
      <c r="C12" s="44">
        <f>'ORÇAMENTO PINTURA PMI'!I10</f>
        <v>28304.22</v>
      </c>
      <c r="D12" s="283">
        <f>D11*C12</f>
        <v>28304.22</v>
      </c>
    </row>
    <row r="13" spans="1:4" ht="14.25" customHeight="1" thickBot="1" x14ac:dyDescent="0.25">
      <c r="A13" s="93">
        <v>2</v>
      </c>
      <c r="B13" s="286" t="str">
        <f>'ORÇAMENTO PINTURA PMI'!D17</f>
        <v>PINTURA DO MONUMENTO DO CRISTO REDENTOR, PRAÇA MARIA JOSÉ SÁ DE ANDRADE</v>
      </c>
      <c r="C13" s="59">
        <v>1</v>
      </c>
      <c r="D13" s="43">
        <v>1</v>
      </c>
    </row>
    <row r="14" spans="1:4" ht="23.25" customHeight="1" thickTop="1" x14ac:dyDescent="0.2">
      <c r="A14" s="93"/>
      <c r="B14" s="287"/>
      <c r="C14" s="44">
        <f>'ORÇAMENTO PINTURA PMI'!I17</f>
        <v>6855.47</v>
      </c>
      <c r="D14" s="283">
        <f>D13*C14</f>
        <v>6855.47</v>
      </c>
    </row>
    <row r="15" spans="1:4" x14ac:dyDescent="0.2">
      <c r="A15" s="155" t="s">
        <v>102</v>
      </c>
      <c r="B15" s="155"/>
      <c r="C15" s="42"/>
      <c r="D15" s="45">
        <v>1</v>
      </c>
    </row>
    <row r="16" spans="1:4" x14ac:dyDescent="0.2">
      <c r="A16" s="155" t="s">
        <v>103</v>
      </c>
      <c r="B16" s="155"/>
      <c r="C16" s="42"/>
      <c r="D16" s="46">
        <f>D12+D14</f>
        <v>35159.69</v>
      </c>
    </row>
    <row r="17" spans="1:4" x14ac:dyDescent="0.2">
      <c r="A17" s="155" t="s">
        <v>104</v>
      </c>
      <c r="B17" s="155"/>
      <c r="C17" s="42"/>
      <c r="D17" s="47">
        <v>1</v>
      </c>
    </row>
    <row r="18" spans="1:4" x14ac:dyDescent="0.2">
      <c r="A18" s="155" t="s">
        <v>105</v>
      </c>
      <c r="B18" s="155"/>
      <c r="C18" s="42"/>
      <c r="D18" s="46">
        <f>D16</f>
        <v>35159.69</v>
      </c>
    </row>
  </sheetData>
  <mergeCells count="12">
    <mergeCell ref="B2:D2"/>
    <mergeCell ref="B1:D1"/>
    <mergeCell ref="B6:D7"/>
    <mergeCell ref="A18:B18"/>
    <mergeCell ref="B3:D5"/>
    <mergeCell ref="B8:D8"/>
    <mergeCell ref="A11:A12"/>
    <mergeCell ref="B11:B12"/>
    <mergeCell ref="A15:B15"/>
    <mergeCell ref="A16:B16"/>
    <mergeCell ref="A17:B17"/>
    <mergeCell ref="B13:B14"/>
  </mergeCells>
  <pageMargins left="0.51181102362204722" right="0.51181102362204722" top="0.59055118110236227" bottom="0.74803149606299213" header="0.39370078740157483" footer="0.39370078740157483"/>
  <pageSetup paperSize="9" orientation="landscape" r:id="rId1"/>
  <headerFooter>
    <oddHeader>&amp;L &amp;C &amp;R</oddHeader>
    <oddFooter>&amp;L &amp;C &amp;R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59"/>
  <sheetViews>
    <sheetView view="pageBreakPreview" zoomScale="90" zoomScaleNormal="70" zoomScaleSheetLayoutView="90" workbookViewId="0">
      <selection activeCell="B3" sqref="B3:N5"/>
    </sheetView>
  </sheetViews>
  <sheetFormatPr defaultRowHeight="15" x14ac:dyDescent="0.25"/>
  <cols>
    <col min="1" max="1" width="29.140625" customWidth="1"/>
    <col min="3" max="3" width="9.7109375" customWidth="1"/>
    <col min="4" max="4" width="7.140625" customWidth="1"/>
    <col min="5" max="5" width="6.85546875" customWidth="1"/>
    <col min="10" max="10" width="6.7109375" customWidth="1"/>
    <col min="11" max="11" width="6.28515625" customWidth="1"/>
    <col min="12" max="12" width="5.140625" customWidth="1"/>
    <col min="13" max="13" width="9" customWidth="1"/>
    <col min="14" max="14" width="12.28515625" bestFit="1" customWidth="1"/>
    <col min="16" max="16" width="9.140625" customWidth="1"/>
    <col min="18" max="18" width="14.7109375" customWidth="1"/>
    <col min="19" max="19" width="11.28515625" bestFit="1" customWidth="1"/>
    <col min="20" max="20" width="15.28515625" customWidth="1"/>
  </cols>
  <sheetData>
    <row r="1" spans="1:23" ht="19.899999999999999" customHeight="1" x14ac:dyDescent="0.25">
      <c r="A1" s="54"/>
      <c r="B1" s="129" t="s">
        <v>61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</row>
    <row r="2" spans="1:23" ht="19.899999999999999" customHeight="1" x14ac:dyDescent="0.25">
      <c r="A2" s="54"/>
      <c r="B2" s="129" t="s">
        <v>127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</row>
    <row r="3" spans="1:23" ht="16.149999999999999" customHeight="1" x14ac:dyDescent="0.25">
      <c r="A3" s="55"/>
      <c r="B3" s="130" t="s">
        <v>108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</row>
    <row r="4" spans="1:23" ht="16.149999999999999" customHeight="1" x14ac:dyDescent="0.25">
      <c r="A4" s="55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</row>
    <row r="5" spans="1:23" ht="16.149999999999999" customHeight="1" x14ac:dyDescent="0.25">
      <c r="A5" s="55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</row>
    <row r="6" spans="1:23" ht="14.45" customHeight="1" x14ac:dyDescent="0.25">
      <c r="A6" s="49"/>
      <c r="B6" s="148" t="s">
        <v>126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</row>
    <row r="7" spans="1:23" ht="51" customHeight="1" x14ac:dyDescent="0.25">
      <c r="A7" s="49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</row>
    <row r="8" spans="1:23" ht="31.9" customHeight="1" x14ac:dyDescent="0.25">
      <c r="A8" s="56"/>
      <c r="B8" s="148" t="s">
        <v>128</v>
      </c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</row>
    <row r="9" spans="1:23" ht="15.75" thickBot="1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1"/>
      <c r="S9" s="1"/>
      <c r="T9" s="1"/>
      <c r="U9" s="1"/>
      <c r="V9" s="1"/>
      <c r="W9" s="1"/>
    </row>
    <row r="10" spans="1:23" ht="15" customHeight="1" x14ac:dyDescent="0.25">
      <c r="A10" s="223" t="s">
        <v>15</v>
      </c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5"/>
      <c r="O10" s="2"/>
      <c r="P10" s="2"/>
      <c r="Q10" s="2"/>
      <c r="R10" s="1"/>
      <c r="S10" s="1"/>
      <c r="T10" s="1"/>
      <c r="U10" s="1"/>
      <c r="V10" s="1"/>
      <c r="W10" s="1"/>
    </row>
    <row r="11" spans="1:23" ht="15.75" customHeight="1" thickBot="1" x14ac:dyDescent="0.3">
      <c r="A11" s="226"/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8"/>
      <c r="O11" s="2"/>
      <c r="P11" s="2"/>
      <c r="Q11" s="2"/>
      <c r="R11" s="1"/>
      <c r="S11" s="1"/>
      <c r="T11" s="1"/>
      <c r="U11" s="1"/>
      <c r="V11" s="1"/>
      <c r="W11" s="1"/>
    </row>
    <row r="12" spans="1:23" ht="20.25" x14ac:dyDescent="0.25">
      <c r="A12" s="229"/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1"/>
      <c r="O12" s="2"/>
      <c r="P12" s="2"/>
      <c r="Q12" s="2"/>
      <c r="R12" s="1"/>
      <c r="S12" s="1"/>
      <c r="T12" s="1"/>
      <c r="U12" s="1"/>
      <c r="V12" s="1"/>
      <c r="W12" s="1"/>
    </row>
    <row r="13" spans="1:23" x14ac:dyDescent="0.25">
      <c r="A13" s="3" t="s">
        <v>16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5"/>
      <c r="O13" s="2"/>
      <c r="P13" s="2"/>
      <c r="Q13" s="2"/>
      <c r="R13" s="1"/>
      <c r="S13" s="1"/>
      <c r="T13" s="1"/>
      <c r="U13" s="1"/>
      <c r="V13" s="1"/>
      <c r="W13" s="1"/>
    </row>
    <row r="14" spans="1:23" x14ac:dyDescent="0.25">
      <c r="A14" s="184" t="s">
        <v>17</v>
      </c>
      <c r="B14" s="185"/>
      <c r="C14" s="185"/>
      <c r="D14" s="185"/>
      <c r="E14" s="185"/>
      <c r="F14" s="185"/>
      <c r="G14" s="185"/>
      <c r="H14" s="185"/>
      <c r="I14" s="185"/>
      <c r="J14" s="185"/>
      <c r="K14" s="232"/>
      <c r="L14" s="232"/>
      <c r="M14" s="232"/>
      <c r="N14" s="233"/>
      <c r="O14" s="2"/>
      <c r="P14" s="2"/>
      <c r="Q14" s="2"/>
      <c r="R14" s="1"/>
      <c r="S14" s="1"/>
      <c r="T14" s="1"/>
      <c r="U14" s="1"/>
      <c r="V14" s="1"/>
      <c r="W14" s="1"/>
    </row>
    <row r="15" spans="1:23" x14ac:dyDescent="0.25">
      <c r="A15" s="162" t="s">
        <v>18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234"/>
      <c r="O15" s="2"/>
      <c r="P15" s="2"/>
      <c r="Q15" s="2"/>
      <c r="R15" s="1"/>
      <c r="S15" s="1"/>
      <c r="T15" s="1"/>
      <c r="U15" s="1"/>
      <c r="V15" s="1"/>
      <c r="W15" s="1"/>
    </row>
    <row r="16" spans="1:23" x14ac:dyDescent="0.25">
      <c r="A16" s="174" t="s">
        <v>19</v>
      </c>
      <c r="B16" s="175"/>
      <c r="C16" s="175"/>
      <c r="D16" s="175"/>
      <c r="E16" s="175"/>
      <c r="F16" s="175"/>
      <c r="G16" s="175"/>
      <c r="H16" s="175"/>
      <c r="I16" s="175"/>
      <c r="J16" s="175"/>
      <c r="K16" s="218" t="s">
        <v>20</v>
      </c>
      <c r="L16" s="218"/>
      <c r="M16" s="218"/>
      <c r="N16" s="219"/>
      <c r="O16" s="2"/>
      <c r="P16" s="2"/>
      <c r="Q16" s="2"/>
      <c r="R16" s="1"/>
      <c r="S16" s="1"/>
      <c r="T16" s="1"/>
      <c r="U16" s="1"/>
      <c r="V16" s="1"/>
      <c r="W16" s="1"/>
    </row>
    <row r="17" spans="1:23" x14ac:dyDescent="0.25">
      <c r="A17" s="174" t="s">
        <v>21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64">
        <v>3.9899999999999998E-2</v>
      </c>
      <c r="L17" s="182"/>
      <c r="M17" s="182"/>
      <c r="N17" s="183"/>
      <c r="O17" s="2"/>
      <c r="P17" s="2"/>
      <c r="Q17" s="2"/>
      <c r="R17" s="1"/>
      <c r="S17" s="1"/>
      <c r="T17" s="1"/>
      <c r="U17" s="1"/>
      <c r="V17" s="1"/>
      <c r="W17" s="1"/>
    </row>
    <row r="18" spans="1:23" x14ac:dyDescent="0.25">
      <c r="A18" s="174" t="s">
        <v>22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64">
        <v>8.0000000000000002E-3</v>
      </c>
      <c r="L18" s="182"/>
      <c r="M18" s="182"/>
      <c r="N18" s="183"/>
      <c r="O18" s="2"/>
      <c r="P18" s="2"/>
      <c r="Q18" s="2"/>
      <c r="R18" s="1"/>
      <c r="S18" s="1"/>
      <c r="T18" s="1"/>
      <c r="U18" s="1"/>
      <c r="V18" s="1"/>
      <c r="W18" s="1"/>
    </row>
    <row r="19" spans="1:23" x14ac:dyDescent="0.25">
      <c r="A19" s="174" t="s">
        <v>23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64">
        <v>9.7000000000000003E-3</v>
      </c>
      <c r="L19" s="182"/>
      <c r="M19" s="182"/>
      <c r="N19" s="183"/>
      <c r="O19" s="2"/>
      <c r="P19" s="2"/>
      <c r="Q19" s="2"/>
      <c r="R19" s="1"/>
      <c r="S19" s="1"/>
      <c r="T19" s="1"/>
      <c r="U19" s="1"/>
      <c r="V19" s="1"/>
      <c r="W19" s="1"/>
    </row>
    <row r="20" spans="1:23" x14ac:dyDescent="0.25">
      <c r="A20" s="174" t="s">
        <v>24</v>
      </c>
      <c r="B20" s="175"/>
      <c r="C20" s="175"/>
      <c r="D20" s="175"/>
      <c r="E20" s="175"/>
      <c r="F20" s="175"/>
      <c r="G20" s="175"/>
      <c r="H20" s="175"/>
      <c r="I20" s="175"/>
      <c r="J20" s="175"/>
      <c r="K20" s="164">
        <v>5.8999999999999999E-3</v>
      </c>
      <c r="L20" s="182"/>
      <c r="M20" s="182"/>
      <c r="N20" s="183"/>
      <c r="O20" s="2"/>
      <c r="P20" s="2"/>
      <c r="Q20" s="2"/>
      <c r="R20" s="1"/>
      <c r="S20" s="1"/>
      <c r="T20" s="1"/>
      <c r="U20" s="1"/>
      <c r="V20" s="1"/>
      <c r="W20" s="1"/>
    </row>
    <row r="21" spans="1:23" x14ac:dyDescent="0.25">
      <c r="A21" s="184" t="s">
        <v>25</v>
      </c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222"/>
      <c r="O21" s="2"/>
      <c r="P21" s="2"/>
      <c r="Q21" s="2"/>
      <c r="R21" s="1"/>
      <c r="S21" s="1"/>
      <c r="T21" s="1"/>
      <c r="U21" s="1"/>
      <c r="V21" s="1"/>
      <c r="W21" s="1"/>
    </row>
    <row r="22" spans="1:23" x14ac:dyDescent="0.25">
      <c r="A22" s="174" t="s">
        <v>19</v>
      </c>
      <c r="B22" s="175"/>
      <c r="C22" s="175"/>
      <c r="D22" s="175"/>
      <c r="E22" s="175"/>
      <c r="F22" s="175"/>
      <c r="G22" s="175"/>
      <c r="H22" s="175"/>
      <c r="I22" s="175"/>
      <c r="J22" s="175"/>
      <c r="K22" s="218" t="s">
        <v>20</v>
      </c>
      <c r="L22" s="218"/>
      <c r="M22" s="218"/>
      <c r="N22" s="219"/>
      <c r="O22" s="2"/>
      <c r="P22" s="2"/>
      <c r="Q22" s="2"/>
      <c r="R22" s="1"/>
      <c r="S22" s="1"/>
      <c r="T22" s="1"/>
      <c r="U22" s="1"/>
      <c r="V22" s="1"/>
      <c r="W22" s="1"/>
    </row>
    <row r="23" spans="1:23" x14ac:dyDescent="0.25">
      <c r="A23" s="174" t="s">
        <v>26</v>
      </c>
      <c r="B23" s="175"/>
      <c r="C23" s="175"/>
      <c r="D23" s="175"/>
      <c r="E23" s="175"/>
      <c r="F23" s="175"/>
      <c r="G23" s="175"/>
      <c r="H23" s="175"/>
      <c r="I23" s="175"/>
      <c r="J23" s="175"/>
      <c r="K23" s="164">
        <f>SUM(K24:N27)</f>
        <v>6.1499999999999999E-2</v>
      </c>
      <c r="L23" s="182"/>
      <c r="M23" s="182"/>
      <c r="N23" s="183"/>
      <c r="O23" s="2"/>
      <c r="P23" s="2"/>
      <c r="Q23" s="2"/>
      <c r="R23" s="1"/>
      <c r="S23" s="1"/>
      <c r="T23" s="1"/>
      <c r="U23" s="1"/>
      <c r="V23" s="1"/>
      <c r="W23" s="1"/>
    </row>
    <row r="24" spans="1:23" x14ac:dyDescent="0.25">
      <c r="A24" s="174" t="s">
        <v>27</v>
      </c>
      <c r="B24" s="175"/>
      <c r="C24" s="175"/>
      <c r="D24" s="175"/>
      <c r="E24" s="175"/>
      <c r="F24" s="175"/>
      <c r="G24" s="175"/>
      <c r="H24" s="175"/>
      <c r="I24" s="175"/>
      <c r="J24" s="175"/>
      <c r="K24" s="172">
        <v>6.4999999999999997E-3</v>
      </c>
      <c r="L24" s="218"/>
      <c r="M24" s="218"/>
      <c r="N24" s="219"/>
      <c r="O24" s="2"/>
      <c r="P24" s="2"/>
      <c r="Q24" s="2"/>
      <c r="R24" s="1"/>
      <c r="S24" s="1"/>
      <c r="T24" s="1"/>
      <c r="U24" s="1"/>
      <c r="V24" s="1"/>
      <c r="W24" s="1"/>
    </row>
    <row r="25" spans="1:23" x14ac:dyDescent="0.25">
      <c r="A25" s="174" t="s">
        <v>28</v>
      </c>
      <c r="B25" s="175"/>
      <c r="C25" s="175"/>
      <c r="D25" s="175"/>
      <c r="E25" s="175"/>
      <c r="F25" s="175"/>
      <c r="G25" s="175"/>
      <c r="H25" s="175"/>
      <c r="I25" s="175"/>
      <c r="J25" s="175"/>
      <c r="K25" s="172">
        <v>0.03</v>
      </c>
      <c r="L25" s="218"/>
      <c r="M25" s="218"/>
      <c r="N25" s="219"/>
      <c r="O25" s="2"/>
      <c r="P25" s="2"/>
      <c r="Q25" s="2"/>
      <c r="R25" s="1"/>
      <c r="S25" s="1"/>
      <c r="T25" s="1"/>
      <c r="U25" s="1"/>
      <c r="V25" s="1"/>
      <c r="W25" s="1"/>
    </row>
    <row r="26" spans="1:23" x14ac:dyDescent="0.25">
      <c r="A26" s="174" t="s">
        <v>29</v>
      </c>
      <c r="B26" s="175"/>
      <c r="C26" s="175"/>
      <c r="D26" s="175"/>
      <c r="E26" s="175"/>
      <c r="F26" s="175"/>
      <c r="G26" s="175"/>
      <c r="H26" s="175"/>
      <c r="I26" s="175"/>
      <c r="J26" s="175"/>
      <c r="K26" s="172">
        <v>2.5000000000000001E-2</v>
      </c>
      <c r="L26" s="218"/>
      <c r="M26" s="218"/>
      <c r="N26" s="219"/>
      <c r="O26" s="2"/>
      <c r="P26" s="2"/>
      <c r="Q26" s="2"/>
      <c r="R26" s="1"/>
      <c r="S26" s="1"/>
      <c r="T26" s="1"/>
      <c r="U26" s="1"/>
      <c r="V26" s="1"/>
      <c r="W26" s="1"/>
    </row>
    <row r="27" spans="1:23" x14ac:dyDescent="0.25">
      <c r="A27" s="174" t="s">
        <v>30</v>
      </c>
      <c r="B27" s="175"/>
      <c r="C27" s="175"/>
      <c r="D27" s="175"/>
      <c r="E27" s="175"/>
      <c r="F27" s="175"/>
      <c r="G27" s="175"/>
      <c r="H27" s="175"/>
      <c r="I27" s="175"/>
      <c r="J27" s="175"/>
      <c r="K27" s="172">
        <v>0</v>
      </c>
      <c r="L27" s="218"/>
      <c r="M27" s="218"/>
      <c r="N27" s="219"/>
      <c r="O27" s="2"/>
      <c r="P27" s="2"/>
      <c r="Q27" s="2"/>
      <c r="R27" s="1"/>
      <c r="S27" s="1"/>
      <c r="T27" s="1"/>
      <c r="U27" s="1"/>
      <c r="V27" s="1"/>
      <c r="W27" s="1"/>
    </row>
    <row r="28" spans="1:23" x14ac:dyDescent="0.25">
      <c r="A28" s="174" t="s">
        <v>31</v>
      </c>
      <c r="B28" s="175"/>
      <c r="C28" s="175"/>
      <c r="D28" s="175"/>
      <c r="E28" s="175"/>
      <c r="F28" s="175"/>
      <c r="G28" s="175"/>
      <c r="H28" s="175"/>
      <c r="I28" s="175"/>
      <c r="J28" s="175"/>
      <c r="K28" s="164">
        <v>6.1600000000000002E-2</v>
      </c>
      <c r="L28" s="182"/>
      <c r="M28" s="182"/>
      <c r="N28" s="183"/>
      <c r="O28" s="2"/>
      <c r="P28" s="2"/>
      <c r="Q28" s="2"/>
      <c r="R28" s="1"/>
      <c r="S28" s="1"/>
      <c r="T28" s="1"/>
      <c r="U28" s="1"/>
      <c r="V28" s="1"/>
      <c r="W28" s="1"/>
    </row>
    <row r="29" spans="1:23" x14ac:dyDescent="0.25">
      <c r="A29" s="158"/>
      <c r="B29" s="159"/>
      <c r="C29" s="159"/>
      <c r="D29" s="159"/>
      <c r="E29" s="159"/>
      <c r="F29" s="159"/>
      <c r="G29" s="159"/>
      <c r="H29" s="159"/>
      <c r="I29" s="159"/>
      <c r="J29" s="159"/>
      <c r="K29" s="160"/>
      <c r="L29" s="220"/>
      <c r="M29" s="220"/>
      <c r="N29" s="221"/>
      <c r="O29" s="2"/>
      <c r="P29" s="2"/>
      <c r="Q29" s="6"/>
      <c r="R29" s="1"/>
      <c r="S29" s="1"/>
      <c r="T29" s="1"/>
      <c r="U29" s="1"/>
      <c r="V29" s="1"/>
      <c r="W29" s="1"/>
    </row>
    <row r="30" spans="1:23" x14ac:dyDescent="0.25">
      <c r="A30" s="188" t="s">
        <v>32</v>
      </c>
      <c r="B30" s="189"/>
      <c r="C30" s="189"/>
      <c r="D30" s="189"/>
      <c r="E30" s="189"/>
      <c r="F30" s="189"/>
      <c r="G30" s="189"/>
      <c r="H30" s="189"/>
      <c r="I30" s="190" t="s">
        <v>33</v>
      </c>
      <c r="J30" s="191"/>
      <c r="K30" s="192" t="s">
        <v>34</v>
      </c>
      <c r="L30" s="193"/>
      <c r="M30" s="193"/>
      <c r="N30" s="194"/>
      <c r="O30" s="2"/>
      <c r="P30" s="2"/>
      <c r="Q30" s="6"/>
      <c r="R30" s="1"/>
      <c r="S30" s="7"/>
      <c r="T30" s="1"/>
      <c r="U30" s="1"/>
      <c r="V30" s="1"/>
      <c r="W30" s="1"/>
    </row>
    <row r="31" spans="1:23" ht="15" customHeight="1" x14ac:dyDescent="0.25">
      <c r="A31" s="195" t="s">
        <v>35</v>
      </c>
      <c r="B31" s="196"/>
      <c r="C31" s="196"/>
      <c r="D31" s="196"/>
      <c r="E31" s="196"/>
      <c r="F31" s="196"/>
      <c r="G31" s="196"/>
      <c r="H31" s="196"/>
      <c r="I31" s="196"/>
      <c r="J31" s="197"/>
      <c r="K31" s="198" t="s">
        <v>36</v>
      </c>
      <c r="L31" s="193"/>
      <c r="M31" s="193"/>
      <c r="N31" s="194"/>
      <c r="O31" s="2"/>
      <c r="P31" s="2"/>
      <c r="Q31" s="6"/>
      <c r="R31" s="8"/>
      <c r="S31" s="7"/>
      <c r="T31" s="8"/>
      <c r="U31" s="1"/>
      <c r="V31" s="1"/>
      <c r="W31" s="1"/>
    </row>
    <row r="32" spans="1:23" ht="15" customHeight="1" x14ac:dyDescent="0.25">
      <c r="A32" s="195"/>
      <c r="B32" s="196"/>
      <c r="C32" s="196"/>
      <c r="D32" s="196"/>
      <c r="E32" s="196"/>
      <c r="F32" s="196"/>
      <c r="G32" s="196"/>
      <c r="H32" s="196"/>
      <c r="I32" s="196"/>
      <c r="J32" s="197"/>
      <c r="K32" s="199" t="s">
        <v>37</v>
      </c>
      <c r="L32" s="200"/>
      <c r="M32" s="200"/>
      <c r="N32" s="201"/>
      <c r="O32" s="2"/>
      <c r="P32" s="2"/>
      <c r="Q32" s="6"/>
      <c r="R32" s="8"/>
      <c r="S32" s="7"/>
      <c r="T32" s="8"/>
      <c r="U32" s="1"/>
      <c r="V32" s="1"/>
      <c r="W32" s="1"/>
    </row>
    <row r="33" spans="1:23" ht="31.5" customHeight="1" x14ac:dyDescent="0.25">
      <c r="A33" s="195"/>
      <c r="B33" s="196"/>
      <c r="C33" s="196"/>
      <c r="D33" s="196"/>
      <c r="E33" s="196"/>
      <c r="F33" s="196"/>
      <c r="G33" s="196"/>
      <c r="H33" s="196"/>
      <c r="I33" s="196"/>
      <c r="J33" s="197"/>
      <c r="K33" s="198" t="s">
        <v>38</v>
      </c>
      <c r="L33" s="202"/>
      <c r="M33" s="202"/>
      <c r="N33" s="203"/>
      <c r="O33" s="2"/>
      <c r="P33" s="2"/>
      <c r="Q33" s="9"/>
      <c r="R33" s="8"/>
      <c r="S33" s="7"/>
      <c r="T33" s="8"/>
      <c r="U33" s="1"/>
      <c r="V33" s="1"/>
      <c r="W33" s="1"/>
    </row>
    <row r="34" spans="1:23" ht="39" customHeight="1" x14ac:dyDescent="0.25">
      <c r="A34" s="204" t="s">
        <v>39</v>
      </c>
      <c r="B34" s="205"/>
      <c r="C34" s="205"/>
      <c r="D34" s="205"/>
      <c r="E34" s="205"/>
      <c r="F34" s="205"/>
      <c r="G34" s="205"/>
      <c r="H34" s="205"/>
      <c r="I34" s="205"/>
      <c r="J34" s="206"/>
      <c r="K34" s="210" t="s">
        <v>40</v>
      </c>
      <c r="L34" s="211"/>
      <c r="M34" s="211"/>
      <c r="N34" s="212"/>
      <c r="O34" s="2"/>
      <c r="P34" s="2"/>
      <c r="Q34" s="6"/>
      <c r="R34" s="8"/>
      <c r="S34" s="7"/>
      <c r="T34" s="8"/>
      <c r="U34" s="1"/>
      <c r="V34" s="1"/>
      <c r="W34" s="1"/>
    </row>
    <row r="35" spans="1:23" ht="33.75" customHeight="1" x14ac:dyDescent="0.25">
      <c r="A35" s="204"/>
      <c r="B35" s="205"/>
      <c r="C35" s="205"/>
      <c r="D35" s="205"/>
      <c r="E35" s="205"/>
      <c r="F35" s="205"/>
      <c r="G35" s="205"/>
      <c r="H35" s="205"/>
      <c r="I35" s="205"/>
      <c r="J35" s="206"/>
      <c r="K35" s="210" t="s">
        <v>41</v>
      </c>
      <c r="L35" s="211"/>
      <c r="M35" s="211"/>
      <c r="N35" s="212"/>
      <c r="O35" s="2"/>
      <c r="P35" s="2"/>
      <c r="Q35" s="9"/>
      <c r="R35" s="8"/>
      <c r="S35" s="10"/>
      <c r="T35" s="7"/>
      <c r="U35" s="1"/>
      <c r="V35" s="1"/>
      <c r="W35" s="1"/>
    </row>
    <row r="36" spans="1:23" ht="38.25" customHeight="1" x14ac:dyDescent="0.25">
      <c r="A36" s="207"/>
      <c r="B36" s="208"/>
      <c r="C36" s="208"/>
      <c r="D36" s="208"/>
      <c r="E36" s="208"/>
      <c r="F36" s="208"/>
      <c r="G36" s="208"/>
      <c r="H36" s="208"/>
      <c r="I36" s="208"/>
      <c r="J36" s="209"/>
      <c r="K36" s="213" t="s">
        <v>42</v>
      </c>
      <c r="L36" s="214"/>
      <c r="M36" s="214"/>
      <c r="N36" s="215"/>
      <c r="O36" s="2"/>
      <c r="P36" s="2"/>
      <c r="Q36" s="6"/>
      <c r="R36" s="8"/>
      <c r="S36" s="1"/>
      <c r="T36" s="1"/>
      <c r="U36" s="1"/>
      <c r="V36" s="1"/>
      <c r="W36" s="1"/>
    </row>
    <row r="37" spans="1:23" ht="18" customHeight="1" x14ac:dyDescent="0.25">
      <c r="A37" s="216" t="s">
        <v>43</v>
      </c>
      <c r="B37" s="217"/>
      <c r="C37" s="217"/>
      <c r="D37" s="217"/>
      <c r="E37" s="217"/>
      <c r="F37" s="217"/>
      <c r="G37" s="217"/>
      <c r="H37" s="217"/>
      <c r="I37" s="217"/>
      <c r="J37" s="217"/>
      <c r="K37" s="11"/>
      <c r="L37" s="12"/>
      <c r="M37" s="12"/>
      <c r="N37" s="13">
        <f>(((1+K17+K19+K18)*(1+K20)*(1+K28))/(1-K23))-1</f>
        <v>0.2034</v>
      </c>
      <c r="O37" s="2"/>
      <c r="P37" s="2"/>
      <c r="Q37" s="2"/>
      <c r="R37" s="1"/>
      <c r="S37" s="1"/>
      <c r="T37" s="1"/>
      <c r="U37" s="1"/>
      <c r="V37" s="1"/>
      <c r="W37" s="1"/>
    </row>
    <row r="38" spans="1:23" x14ac:dyDescent="0.25">
      <c r="A38" s="184" t="s">
        <v>44</v>
      </c>
      <c r="B38" s="185"/>
      <c r="C38" s="185"/>
      <c r="D38" s="185"/>
      <c r="E38" s="185"/>
      <c r="F38" s="185"/>
      <c r="G38" s="185"/>
      <c r="H38" s="185"/>
      <c r="I38" s="185"/>
      <c r="J38" s="185"/>
      <c r="K38" s="186"/>
      <c r="L38" s="186"/>
      <c r="M38" s="186"/>
      <c r="N38" s="187"/>
      <c r="O38" s="2"/>
      <c r="P38" s="2"/>
      <c r="Q38" s="2"/>
      <c r="R38" s="1"/>
      <c r="S38" s="1"/>
      <c r="T38" s="14"/>
      <c r="U38" s="1"/>
      <c r="V38" s="1"/>
      <c r="W38" s="1"/>
    </row>
    <row r="39" spans="1:23" x14ac:dyDescent="0.25">
      <c r="A39" s="176" t="s">
        <v>45</v>
      </c>
      <c r="B39" s="177"/>
      <c r="C39" s="177"/>
      <c r="D39" s="177"/>
      <c r="E39" s="15"/>
      <c r="F39" s="15"/>
      <c r="G39" s="15"/>
      <c r="H39" s="15"/>
      <c r="I39" s="15"/>
      <c r="J39" s="15"/>
      <c r="K39" s="16"/>
      <c r="L39" s="17" t="s">
        <v>0</v>
      </c>
      <c r="M39" s="15"/>
      <c r="N39" s="18"/>
      <c r="O39" s="2"/>
      <c r="P39" s="2"/>
      <c r="Q39" s="2"/>
      <c r="R39" s="19"/>
      <c r="S39" s="19"/>
      <c r="T39" s="10"/>
      <c r="U39" s="1"/>
      <c r="V39" s="1"/>
      <c r="W39" s="1"/>
    </row>
    <row r="40" spans="1:23" x14ac:dyDescent="0.25">
      <c r="A40" s="20"/>
      <c r="B40" s="21"/>
      <c r="C40" s="21"/>
      <c r="D40" s="21"/>
      <c r="E40" s="21"/>
      <c r="F40" s="21"/>
      <c r="G40" s="21"/>
      <c r="H40" s="21"/>
      <c r="I40" s="21"/>
      <c r="J40" s="21"/>
      <c r="K40" s="22"/>
      <c r="L40" s="23"/>
      <c r="M40" s="21"/>
      <c r="N40" s="24"/>
      <c r="O40" s="2"/>
      <c r="P40" s="2"/>
      <c r="Q40" s="2"/>
      <c r="R40" s="1"/>
      <c r="S40" s="1"/>
      <c r="T40" s="1"/>
      <c r="U40" s="1"/>
      <c r="V40" s="1"/>
      <c r="W40" s="1"/>
    </row>
    <row r="41" spans="1:23" x14ac:dyDescent="0.25">
      <c r="A41" s="176" t="s">
        <v>46</v>
      </c>
      <c r="B41" s="177"/>
      <c r="C41" s="177"/>
      <c r="D41" s="15"/>
      <c r="E41" s="15"/>
      <c r="F41" s="15"/>
      <c r="G41" s="15"/>
      <c r="H41" s="15"/>
      <c r="I41" s="15"/>
      <c r="J41" s="15"/>
      <c r="K41" s="16"/>
      <c r="L41" s="17" t="s">
        <v>47</v>
      </c>
      <c r="M41" s="15"/>
      <c r="N41" s="18"/>
      <c r="O41" s="2"/>
      <c r="P41" s="2"/>
      <c r="Q41" s="2"/>
      <c r="R41" s="1"/>
      <c r="S41" s="1"/>
      <c r="T41" s="1"/>
      <c r="U41" s="1"/>
      <c r="V41" s="1"/>
      <c r="W41" s="1"/>
    </row>
    <row r="42" spans="1:23" x14ac:dyDescent="0.25">
      <c r="A42" s="25"/>
      <c r="B42" s="26"/>
      <c r="C42" s="26"/>
      <c r="D42" s="4"/>
      <c r="E42" s="4"/>
      <c r="F42" s="4"/>
      <c r="G42" s="4"/>
      <c r="H42" s="4"/>
      <c r="I42" s="4"/>
      <c r="J42" s="4"/>
      <c r="K42" s="27"/>
      <c r="L42" s="28"/>
      <c r="M42" s="4"/>
      <c r="N42" s="5"/>
      <c r="O42" s="2"/>
      <c r="P42" s="2"/>
      <c r="Q42" s="2"/>
      <c r="R42" s="1"/>
      <c r="S42" s="19"/>
      <c r="T42" s="1"/>
      <c r="U42" s="1"/>
      <c r="V42" s="1"/>
      <c r="W42" s="1"/>
    </row>
    <row r="43" spans="1:23" x14ac:dyDescent="0.25">
      <c r="A43" s="20"/>
      <c r="B43" s="21"/>
      <c r="C43" s="21"/>
      <c r="D43" s="21"/>
      <c r="E43" s="21"/>
      <c r="F43" s="21"/>
      <c r="G43" s="21"/>
      <c r="H43" s="21"/>
      <c r="I43" s="21"/>
      <c r="J43" s="21"/>
      <c r="K43" s="22"/>
      <c r="L43" s="23"/>
      <c r="M43" s="21"/>
      <c r="N43" s="24"/>
      <c r="O43" s="2"/>
      <c r="P43" s="2"/>
      <c r="Q43" s="2"/>
      <c r="R43" s="1"/>
      <c r="S43" s="1"/>
      <c r="T43" s="1"/>
      <c r="U43" s="1"/>
      <c r="V43" s="1"/>
      <c r="W43" s="1"/>
    </row>
    <row r="44" spans="1:23" x14ac:dyDescent="0.25">
      <c r="A44" s="29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30"/>
      <c r="O44" s="2"/>
      <c r="P44" s="2"/>
      <c r="Q44" s="2"/>
      <c r="R44" s="1"/>
      <c r="S44" s="1"/>
      <c r="T44" s="1"/>
      <c r="U44" s="1"/>
      <c r="V44" s="1"/>
      <c r="W44" s="1"/>
    </row>
    <row r="45" spans="1:23" x14ac:dyDescent="0.25">
      <c r="A45" s="178" t="s">
        <v>48</v>
      </c>
      <c r="B45" s="179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80"/>
      <c r="O45" s="2"/>
      <c r="P45" s="2"/>
      <c r="Q45" s="2"/>
      <c r="R45" s="1"/>
      <c r="S45" s="1"/>
      <c r="T45" s="1"/>
      <c r="U45" s="1"/>
      <c r="V45" s="1"/>
      <c r="W45" s="1"/>
    </row>
    <row r="46" spans="1:23" x14ac:dyDescent="0.25">
      <c r="A46" s="181" t="s">
        <v>49</v>
      </c>
      <c r="B46" s="182"/>
      <c r="C46" s="182"/>
      <c r="D46" s="182"/>
      <c r="E46" s="182"/>
      <c r="F46" s="182"/>
      <c r="G46" s="182"/>
      <c r="H46" s="182"/>
      <c r="I46" s="182"/>
      <c r="J46" s="182"/>
      <c r="K46" s="182" t="s">
        <v>50</v>
      </c>
      <c r="L46" s="182"/>
      <c r="M46" s="182"/>
      <c r="N46" s="183"/>
      <c r="O46" s="2"/>
      <c r="P46" s="2"/>
      <c r="Q46" s="2"/>
      <c r="R46" s="1"/>
      <c r="S46" s="1"/>
      <c r="T46" s="1"/>
      <c r="U46" s="1"/>
      <c r="V46" s="1"/>
      <c r="W46" s="1"/>
    </row>
    <row r="47" spans="1:23" x14ac:dyDescent="0.25">
      <c r="A47" s="174" t="s">
        <v>51</v>
      </c>
      <c r="B47" s="175"/>
      <c r="C47" s="175"/>
      <c r="D47" s="175"/>
      <c r="E47" s="175"/>
      <c r="F47" s="175"/>
      <c r="G47" s="175"/>
      <c r="H47" s="175"/>
      <c r="I47" s="175"/>
      <c r="J47" s="175"/>
      <c r="K47" s="172">
        <v>6.4999999999999997E-3</v>
      </c>
      <c r="L47" s="172"/>
      <c r="M47" s="172"/>
      <c r="N47" s="173"/>
      <c r="O47" s="2"/>
      <c r="P47" s="2"/>
      <c r="Q47" s="2"/>
      <c r="R47" s="31"/>
      <c r="S47" s="1"/>
      <c r="T47" s="1"/>
      <c r="U47" s="1"/>
      <c r="V47" s="1"/>
      <c r="W47" s="1"/>
    </row>
    <row r="48" spans="1:23" x14ac:dyDescent="0.25">
      <c r="A48" s="174" t="s">
        <v>52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2">
        <v>0.03</v>
      </c>
      <c r="L48" s="172"/>
      <c r="M48" s="172"/>
      <c r="N48" s="173"/>
      <c r="O48" s="2"/>
      <c r="P48" s="2"/>
      <c r="Q48" s="2"/>
      <c r="R48" s="7"/>
      <c r="S48" s="1"/>
      <c r="T48" s="1"/>
      <c r="U48" s="1"/>
      <c r="V48" s="1"/>
      <c r="W48" s="1"/>
    </row>
    <row r="49" spans="1:23" x14ac:dyDescent="0.25">
      <c r="A49" s="174" t="s">
        <v>53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2">
        <v>2.5000000000000001E-2</v>
      </c>
      <c r="L49" s="172"/>
      <c r="M49" s="172"/>
      <c r="N49" s="173"/>
      <c r="O49" s="32"/>
      <c r="P49" s="32"/>
      <c r="Q49" s="32"/>
      <c r="R49" s="7"/>
      <c r="S49" s="1"/>
      <c r="T49" s="1"/>
      <c r="U49" s="1"/>
      <c r="V49" s="1"/>
      <c r="W49" s="1"/>
    </row>
    <row r="50" spans="1:23" x14ac:dyDescent="0.25">
      <c r="A50" s="162" t="s">
        <v>54</v>
      </c>
      <c r="B50" s="163"/>
      <c r="C50" s="163"/>
      <c r="D50" s="163"/>
      <c r="E50" s="163"/>
      <c r="F50" s="163"/>
      <c r="G50" s="163"/>
      <c r="H50" s="163"/>
      <c r="I50" s="163"/>
      <c r="J50" s="163"/>
      <c r="K50" s="172">
        <f>K49+K48+K47</f>
        <v>6.1499999999999999E-2</v>
      </c>
      <c r="L50" s="172"/>
      <c r="M50" s="172"/>
      <c r="N50" s="173"/>
      <c r="O50" s="2"/>
      <c r="P50" s="2"/>
      <c r="Q50" s="2"/>
      <c r="R50" s="33"/>
      <c r="S50" s="33"/>
      <c r="T50" s="33"/>
      <c r="U50" s="33"/>
      <c r="V50" s="33"/>
      <c r="W50" s="33"/>
    </row>
    <row r="51" spans="1:23" x14ac:dyDescent="0.25">
      <c r="A51" s="174" t="s">
        <v>55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2">
        <v>0.05</v>
      </c>
      <c r="L51" s="172"/>
      <c r="M51" s="172"/>
      <c r="N51" s="173"/>
      <c r="O51" s="2"/>
      <c r="P51" s="2"/>
      <c r="Q51" s="2"/>
      <c r="R51" s="7"/>
      <c r="S51" s="1"/>
      <c r="T51" s="10"/>
      <c r="U51" s="1"/>
      <c r="V51" s="1"/>
      <c r="W51" s="1"/>
    </row>
    <row r="52" spans="1:23" x14ac:dyDescent="0.25">
      <c r="A52" s="162" t="s">
        <v>8</v>
      </c>
      <c r="B52" s="163"/>
      <c r="C52" s="163"/>
      <c r="D52" s="163"/>
      <c r="E52" s="163"/>
      <c r="F52" s="163"/>
      <c r="G52" s="163"/>
      <c r="H52" s="163"/>
      <c r="I52" s="163"/>
      <c r="J52" s="163"/>
      <c r="K52" s="172">
        <f>K51+K50</f>
        <v>0.1115</v>
      </c>
      <c r="L52" s="172"/>
      <c r="M52" s="172"/>
      <c r="N52" s="173"/>
      <c r="O52" s="2"/>
      <c r="P52" s="2"/>
      <c r="Q52" s="2"/>
      <c r="R52" s="1"/>
      <c r="S52" s="34"/>
      <c r="T52" s="1"/>
      <c r="U52" s="1"/>
      <c r="V52" s="1"/>
      <c r="W52" s="1"/>
    </row>
    <row r="53" spans="1:23" x14ac:dyDescent="0.25">
      <c r="A53" s="158"/>
      <c r="B53" s="159"/>
      <c r="C53" s="159"/>
      <c r="D53" s="159"/>
      <c r="E53" s="159"/>
      <c r="F53" s="159"/>
      <c r="G53" s="159"/>
      <c r="H53" s="159"/>
      <c r="I53" s="159"/>
      <c r="J53" s="159"/>
      <c r="K53" s="160"/>
      <c r="L53" s="160"/>
      <c r="M53" s="160"/>
      <c r="N53" s="161"/>
      <c r="O53" s="2"/>
      <c r="P53" s="2"/>
      <c r="Q53" s="2"/>
      <c r="R53" s="1"/>
      <c r="S53" s="1"/>
      <c r="T53" s="1"/>
      <c r="U53" s="1"/>
      <c r="V53" s="1"/>
      <c r="W53" s="1"/>
    </row>
    <row r="54" spans="1:23" x14ac:dyDescent="0.25">
      <c r="A54" s="162" t="s">
        <v>56</v>
      </c>
      <c r="B54" s="163"/>
      <c r="C54" s="163"/>
      <c r="D54" s="163"/>
      <c r="E54" s="163"/>
      <c r="F54" s="163"/>
      <c r="G54" s="163"/>
      <c r="H54" s="163"/>
      <c r="I54" s="163"/>
      <c r="J54" s="163"/>
      <c r="K54" s="164">
        <f>K52</f>
        <v>0.1115</v>
      </c>
      <c r="L54" s="164"/>
      <c r="M54" s="164"/>
      <c r="N54" s="165"/>
      <c r="O54" s="2"/>
      <c r="P54" s="2"/>
      <c r="Q54" s="2"/>
      <c r="R54" s="35"/>
      <c r="S54" s="1"/>
      <c r="T54" s="1"/>
      <c r="U54" s="1"/>
      <c r="V54" s="1"/>
      <c r="W54" s="1"/>
    </row>
    <row r="55" spans="1:23" ht="15" customHeight="1" x14ac:dyDescent="0.25">
      <c r="A55" s="166" t="s">
        <v>57</v>
      </c>
      <c r="B55" s="167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8"/>
      <c r="O55" s="2"/>
      <c r="P55" s="2"/>
      <c r="Q55" s="2"/>
      <c r="R55" s="19"/>
      <c r="S55" s="1"/>
      <c r="T55" s="1"/>
      <c r="U55" s="1"/>
      <c r="V55" s="1"/>
      <c r="W55" s="1"/>
    </row>
    <row r="56" spans="1:23" ht="15.75" thickBot="1" x14ac:dyDescent="0.3">
      <c r="A56" s="169"/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</sheetData>
  <mergeCells count="74">
    <mergeCell ref="A16:J16"/>
    <mergeCell ref="K16:N16"/>
    <mergeCell ref="A10:N11"/>
    <mergeCell ref="A12:N12"/>
    <mergeCell ref="A14:J14"/>
    <mergeCell ref="K14:N14"/>
    <mergeCell ref="A15:N15"/>
    <mergeCell ref="A23:J23"/>
    <mergeCell ref="K23:N23"/>
    <mergeCell ref="A17:J17"/>
    <mergeCell ref="K17:N17"/>
    <mergeCell ref="A18:J18"/>
    <mergeCell ref="K18:N18"/>
    <mergeCell ref="A19:J19"/>
    <mergeCell ref="K19:N19"/>
    <mergeCell ref="A20:J20"/>
    <mergeCell ref="K20:N20"/>
    <mergeCell ref="A21:N21"/>
    <mergeCell ref="A22:J22"/>
    <mergeCell ref="K22:N22"/>
    <mergeCell ref="A24:J24"/>
    <mergeCell ref="K24:N24"/>
    <mergeCell ref="A25:J25"/>
    <mergeCell ref="K25:N25"/>
    <mergeCell ref="A26:J26"/>
    <mergeCell ref="K26:N26"/>
    <mergeCell ref="A27:J27"/>
    <mergeCell ref="K27:N27"/>
    <mergeCell ref="A28:J28"/>
    <mergeCell ref="K28:N28"/>
    <mergeCell ref="A29:J29"/>
    <mergeCell ref="K29:N29"/>
    <mergeCell ref="A38:J38"/>
    <mergeCell ref="K38:N38"/>
    <mergeCell ref="A30:H30"/>
    <mergeCell ref="I30:J30"/>
    <mergeCell ref="K30:N30"/>
    <mergeCell ref="A31:J33"/>
    <mergeCell ref="K31:N31"/>
    <mergeCell ref="K32:N32"/>
    <mergeCell ref="K33:N33"/>
    <mergeCell ref="A34:J36"/>
    <mergeCell ref="K34:N34"/>
    <mergeCell ref="K35:N35"/>
    <mergeCell ref="K36:N36"/>
    <mergeCell ref="A37:J37"/>
    <mergeCell ref="A39:D39"/>
    <mergeCell ref="A41:C41"/>
    <mergeCell ref="A45:J45"/>
    <mergeCell ref="K45:N45"/>
    <mergeCell ref="A46:J46"/>
    <mergeCell ref="K46:N46"/>
    <mergeCell ref="A47:J47"/>
    <mergeCell ref="K47:N47"/>
    <mergeCell ref="A48:J48"/>
    <mergeCell ref="K48:N48"/>
    <mergeCell ref="A49:J49"/>
    <mergeCell ref="K49:N49"/>
    <mergeCell ref="A50:J50"/>
    <mergeCell ref="K50:N50"/>
    <mergeCell ref="A51:J51"/>
    <mergeCell ref="K51:N51"/>
    <mergeCell ref="A52:J52"/>
    <mergeCell ref="K52:N52"/>
    <mergeCell ref="A53:J53"/>
    <mergeCell ref="K53:N53"/>
    <mergeCell ref="A54:J54"/>
    <mergeCell ref="K54:N54"/>
    <mergeCell ref="A55:N56"/>
    <mergeCell ref="B3:N5"/>
    <mergeCell ref="B6:N7"/>
    <mergeCell ref="B1:N1"/>
    <mergeCell ref="B2:N2"/>
    <mergeCell ref="B8:N8"/>
  </mergeCells>
  <pageMargins left="0.78740157480314965" right="0.78740157480314965" top="0.78740157480314965" bottom="0.78740157480314965" header="0.31496062992125984" footer="0.31496062992125984"/>
  <pageSetup paperSize="9"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8"/>
  <sheetViews>
    <sheetView showGridLines="0" tabSelected="1" view="pageBreakPreview" zoomScaleNormal="100" zoomScaleSheetLayoutView="100" workbookViewId="0">
      <selection activeCell="K7" sqref="K7"/>
    </sheetView>
  </sheetViews>
  <sheetFormatPr defaultColWidth="8.85546875" defaultRowHeight="15" x14ac:dyDescent="0.25"/>
  <cols>
    <col min="1" max="1" width="9.140625" style="48"/>
    <col min="2" max="2" width="20" style="48" customWidth="1"/>
    <col min="3" max="3" width="26.5703125" style="48" customWidth="1"/>
    <col min="4" max="4" width="9.140625" style="48"/>
    <col min="5" max="5" width="12" style="48" customWidth="1"/>
    <col min="6" max="6" width="9.140625" style="48"/>
    <col min="7" max="7" width="11.85546875" style="48" customWidth="1"/>
    <col min="8" max="16384" width="8.85546875" style="48"/>
  </cols>
  <sheetData>
    <row r="1" spans="1:8" customFormat="1" ht="19.899999999999999" customHeight="1" x14ac:dyDescent="0.25">
      <c r="A1" s="54"/>
      <c r="B1" s="48"/>
      <c r="C1" s="236" t="s">
        <v>61</v>
      </c>
      <c r="D1" s="236"/>
      <c r="E1" s="236"/>
      <c r="F1" s="236"/>
      <c r="G1" s="236"/>
      <c r="H1" s="236"/>
    </row>
    <row r="2" spans="1:8" customFormat="1" ht="19.899999999999999" customHeight="1" x14ac:dyDescent="0.25">
      <c r="A2" s="54"/>
      <c r="B2" s="48"/>
      <c r="C2" s="237" t="s">
        <v>127</v>
      </c>
      <c r="D2" s="237"/>
      <c r="E2" s="237"/>
      <c r="F2" s="237"/>
      <c r="G2" s="237"/>
      <c r="H2" s="237"/>
    </row>
    <row r="3" spans="1:8" customFormat="1" ht="16.149999999999999" customHeight="1" x14ac:dyDescent="0.25">
      <c r="A3" s="55"/>
      <c r="B3" s="48"/>
      <c r="C3" s="130" t="s">
        <v>109</v>
      </c>
      <c r="D3" s="130"/>
      <c r="E3" s="130"/>
      <c r="F3" s="130"/>
      <c r="G3" s="130"/>
      <c r="H3" s="130"/>
    </row>
    <row r="4" spans="1:8" customFormat="1" ht="16.149999999999999" customHeight="1" x14ac:dyDescent="0.25">
      <c r="A4" s="55"/>
      <c r="B4" s="48"/>
      <c r="C4" s="130"/>
      <c r="D4" s="130"/>
      <c r="E4" s="130"/>
      <c r="F4" s="130"/>
      <c r="G4" s="130"/>
      <c r="H4" s="130"/>
    </row>
    <row r="5" spans="1:8" customFormat="1" ht="16.149999999999999" customHeight="1" x14ac:dyDescent="0.25">
      <c r="A5" s="55"/>
      <c r="B5" s="48"/>
      <c r="C5" s="130"/>
      <c r="D5" s="130"/>
      <c r="E5" s="130"/>
      <c r="F5" s="130"/>
      <c r="G5" s="130"/>
      <c r="H5" s="130"/>
    </row>
    <row r="6" spans="1:8" customFormat="1" ht="14.45" customHeight="1" x14ac:dyDescent="0.25">
      <c r="A6" s="49"/>
      <c r="B6" s="48"/>
      <c r="C6" s="238" t="s">
        <v>126</v>
      </c>
      <c r="D6" s="238"/>
      <c r="E6" s="238"/>
      <c r="F6" s="238"/>
      <c r="G6" s="238"/>
      <c r="H6" s="238"/>
    </row>
    <row r="7" spans="1:8" customFormat="1" ht="48.75" customHeight="1" x14ac:dyDescent="0.25">
      <c r="A7" s="49"/>
      <c r="B7" s="48"/>
      <c r="C7" s="238"/>
      <c r="D7" s="238"/>
      <c r="E7" s="238"/>
      <c r="F7" s="238"/>
      <c r="G7" s="238"/>
      <c r="H7" s="238"/>
    </row>
    <row r="8" spans="1:8" customFormat="1" ht="18" x14ac:dyDescent="0.25">
      <c r="A8" s="56"/>
      <c r="B8" s="48"/>
      <c r="C8" s="238" t="s">
        <v>128</v>
      </c>
      <c r="D8" s="238"/>
      <c r="E8" s="238"/>
      <c r="F8" s="238"/>
      <c r="G8" s="238"/>
      <c r="H8" s="238"/>
    </row>
  </sheetData>
  <mergeCells count="5">
    <mergeCell ref="C1:H1"/>
    <mergeCell ref="C2:H2"/>
    <mergeCell ref="C3:H5"/>
    <mergeCell ref="C6:H7"/>
    <mergeCell ref="C8:H8"/>
  </mergeCells>
  <pageMargins left="0.51181102362204722" right="0.51181102362204722" top="0.78740157480314965" bottom="0.78740157480314965" header="0.31496062992125984" footer="0.31496062992125984"/>
  <pageSetup paperSize="9"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ORÇAMENTO PINTURA PMI</vt:lpstr>
      <vt:lpstr>MEMO CAL PINTURA PMI</vt:lpstr>
      <vt:lpstr>COMPOSIÇÕES</vt:lpstr>
      <vt:lpstr>CRONOGRAMA</vt:lpstr>
      <vt:lpstr>BDI</vt:lpstr>
      <vt:lpstr>ENCARGOS SOCIAIS</vt:lpstr>
      <vt:lpstr>BDI!Area_de_impressao</vt:lpstr>
      <vt:lpstr>COMPOSIÇÕES!Area_de_impressao</vt:lpstr>
      <vt:lpstr>'ENCARGOS SOCIAIS'!Area_de_impressao</vt:lpstr>
      <vt:lpstr>'MEMO CAL PINTURA PMI'!Area_de_impressao</vt:lpstr>
      <vt:lpstr>'ORÇAMENTO PINTURA PMI'!Area_de_impressao</vt:lpstr>
      <vt:lpstr>'MEMO CAL PINTURA PMI'!Titulos_de_impressao</vt:lpstr>
      <vt:lpstr>'ORÇAMENTO PINTURA PMI'!Titulos_de_impressao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POSITIVO</dc:creator>
  <cp:lastModifiedBy>Lívia Tavares</cp:lastModifiedBy>
  <cp:lastPrinted>2023-07-25T12:02:52Z</cp:lastPrinted>
  <dcterms:created xsi:type="dcterms:W3CDTF">2021-03-25T10:44:23Z</dcterms:created>
  <dcterms:modified xsi:type="dcterms:W3CDTF">2023-07-25T12:08:29Z</dcterms:modified>
</cp:coreProperties>
</file>